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ño 2020\Año 2020\1. Publicaciones\3. Pobreza\"/>
    </mc:Choice>
  </mc:AlternateContent>
  <bookViews>
    <workbookView xWindow="0" yWindow="0" windowWidth="20490" windowHeight="8040" tabRatio="673" activeTab="1"/>
  </bookViews>
  <sheets>
    <sheet name="indicador ODS" sheetId="30" r:id="rId1"/>
    <sheet name="Cuadro_1" sheetId="12" r:id="rId2"/>
    <sheet name="Cuadro_2" sheetId="13" r:id="rId3"/>
    <sheet name="Cuadros_3" sheetId="18" r:id="rId4"/>
    <sheet name="Cuadros_4" sheetId="2" r:id="rId5"/>
    <sheet name="Cuadros_5" sheetId="8" r:id="rId6"/>
    <sheet name="CUADRO 6" sheetId="26" r:id="rId7"/>
    <sheet name="ANEXO_1_CUADRO_1" sheetId="20" r:id="rId8"/>
    <sheet name="ANEXO_1_CUADRO_2" sheetId="21" r:id="rId9"/>
    <sheet name="ANEXO_1_CUADRO_3" sheetId="22" r:id="rId10"/>
    <sheet name="ANEXO_1_CUADRO_4" sheetId="33" r:id="rId11"/>
    <sheet name="ANEXO_1_CUADRO_5" sheetId="36" r:id="rId12"/>
    <sheet name="ANEXO_2" sheetId="23" r:id="rId13"/>
  </sheets>
  <definedNames>
    <definedName name="_xlnm.Print_Area" localSheetId="10">ANEXO_1_CUADRO_4!$B$2:$L$61</definedName>
    <definedName name="_xlnm.Print_Area" localSheetId="6">'CUADRO 6'!$B$3:$H$17</definedName>
    <definedName name="_xlnm.Print_Area" localSheetId="4">Cuadros_4!$B$5:$H$14</definedName>
    <definedName name="_xlnm.Print_Area" localSheetId="0">'indicador ODS'!$B$2:$G$6</definedName>
  </definedNames>
  <calcPr calcId="162913"/>
</workbook>
</file>

<file path=xl/calcChain.xml><?xml version="1.0" encoding="utf-8"?>
<calcChain xmlns="http://schemas.openxmlformats.org/spreadsheetml/2006/main">
  <c r="G15" i="20" l="1"/>
  <c r="F15" i="20"/>
  <c r="D15" i="20"/>
  <c r="C15" i="20"/>
  <c r="G14" i="20"/>
  <c r="F14" i="20"/>
  <c r="D14" i="20"/>
  <c r="C14" i="20"/>
  <c r="G13" i="20"/>
  <c r="F13" i="20"/>
  <c r="D13" i="20"/>
  <c r="C13" i="20"/>
  <c r="G11" i="20"/>
  <c r="F11" i="20"/>
  <c r="D11" i="20"/>
  <c r="C11" i="20"/>
  <c r="G10" i="20"/>
  <c r="F10" i="20"/>
  <c r="D10" i="20"/>
  <c r="C10" i="20"/>
  <c r="G9" i="20"/>
  <c r="F9" i="20"/>
  <c r="E9" i="20"/>
  <c r="D9" i="20"/>
  <c r="C9" i="20"/>
</calcChain>
</file>

<file path=xl/sharedStrings.xml><?xml version="1.0" encoding="utf-8"?>
<sst xmlns="http://schemas.openxmlformats.org/spreadsheetml/2006/main" count="367" uniqueCount="173">
  <si>
    <t>Fuente de ingreso</t>
  </si>
  <si>
    <t>Total</t>
  </si>
  <si>
    <t>20% más pobre</t>
  </si>
  <si>
    <t>20% siguiente</t>
  </si>
  <si>
    <t>20% más rico</t>
  </si>
  <si>
    <t>Ingresos laborales</t>
  </si>
  <si>
    <t>Ing por ayuda familiar del país</t>
  </si>
  <si>
    <t>Ing por ayuda familiar del exterior</t>
  </si>
  <si>
    <t>Ing por jubilación o pensión</t>
  </si>
  <si>
    <t>Ing del Estado Monetario Tekopora</t>
  </si>
  <si>
    <t>Ing del Estado Monetario Adulto Mayor</t>
  </si>
  <si>
    <t>TOTAL</t>
  </si>
  <si>
    <t>Área de residencia</t>
  </si>
  <si>
    <t>Urbana</t>
  </si>
  <si>
    <t>Rural</t>
  </si>
  <si>
    <t>10% más pobre</t>
  </si>
  <si>
    <t>10% más rico</t>
  </si>
  <si>
    <t>Severidad (%)</t>
  </si>
  <si>
    <t>Año</t>
  </si>
  <si>
    <t>Línea de Pobreza Extrema</t>
  </si>
  <si>
    <t>Línea de Pobreza Total</t>
  </si>
  <si>
    <t>Población Pobre Extrema</t>
  </si>
  <si>
    <t>Estimación</t>
  </si>
  <si>
    <t>Error muestral de la estimación</t>
  </si>
  <si>
    <t>Coeficiente de variación (%)</t>
  </si>
  <si>
    <t>Intervalo de confianza (95%)</t>
  </si>
  <si>
    <t>Límite inferior</t>
  </si>
  <si>
    <t>Límite superior</t>
  </si>
  <si>
    <t>Pobreza Total 2016 (%)</t>
  </si>
  <si>
    <t>Pobreza Extrema 2016 (%)</t>
  </si>
  <si>
    <t>Pobreza Total 2016 (Absoluto)</t>
  </si>
  <si>
    <t>Pobreza Extrema 2016 (Absoluto)</t>
  </si>
  <si>
    <t>ANEXO 1</t>
  </si>
  <si>
    <t>Pobre</t>
  </si>
  <si>
    <t>No Pobre</t>
  </si>
  <si>
    <t>1997/98</t>
  </si>
  <si>
    <t>2000/01</t>
  </si>
  <si>
    <t>DEPARTAMENTO</t>
  </si>
  <si>
    <t>URBANA</t>
  </si>
  <si>
    <t>RURAL</t>
  </si>
  <si>
    <t>UPMs</t>
  </si>
  <si>
    <t>VIVIENDAS</t>
  </si>
  <si>
    <t xml:space="preserve">Asunción    </t>
  </si>
  <si>
    <t>-</t>
  </si>
  <si>
    <t xml:space="preserve">San Pedro   </t>
  </si>
  <si>
    <t xml:space="preserve">Caaguazú    </t>
  </si>
  <si>
    <t xml:space="preserve">Caazapá     </t>
  </si>
  <si>
    <t xml:space="preserve">Itapúa      </t>
  </si>
  <si>
    <t xml:space="preserve">Alto Paraná </t>
  </si>
  <si>
    <t xml:space="preserve">Central     </t>
  </si>
  <si>
    <t>Pobreza Extrema</t>
  </si>
  <si>
    <t>Área Urbana</t>
  </si>
  <si>
    <t>Área de Residencia</t>
  </si>
  <si>
    <t>Deciles de ingreso per cápita</t>
  </si>
  <si>
    <t>Pobreza Total 2017 (%)</t>
  </si>
  <si>
    <t>Pobreza Extrema 2017 (%)</t>
  </si>
  <si>
    <t>Pobreza Total 2017 (Absoluto)</t>
  </si>
  <si>
    <t>Pobreza Extrema 2017 (Absoluto)</t>
  </si>
  <si>
    <t>Área Rural</t>
  </si>
  <si>
    <t>Pobreza no Extrema</t>
  </si>
  <si>
    <t>Población Total</t>
  </si>
  <si>
    <t>Distribución porcentual del ingreso       per cápita mensual (peso)</t>
  </si>
  <si>
    <r>
      <t>Total País</t>
    </r>
    <r>
      <rPr>
        <b/>
        <vertAlign val="superscript"/>
        <sz val="9"/>
        <color theme="1"/>
        <rFont val="Arial"/>
        <family val="2"/>
      </rPr>
      <t>1/</t>
    </r>
  </si>
  <si>
    <t>Pobreza Total 2018 (%)</t>
  </si>
  <si>
    <t>Pobreza Extrema 2018 (%)</t>
  </si>
  <si>
    <t>Pobreza Total 2018 (Absoluto)</t>
  </si>
  <si>
    <t>Pobreza Extrema 2018 (Absoluto)</t>
  </si>
  <si>
    <t>Resto</t>
  </si>
  <si>
    <r>
      <t>Población Pobre</t>
    </r>
    <r>
      <rPr>
        <b/>
        <vertAlign val="superscript"/>
        <sz val="9"/>
        <color indexed="8"/>
        <rFont val="Arial"/>
        <family val="2"/>
      </rPr>
      <t xml:space="preserve"> 1/</t>
    </r>
  </si>
  <si>
    <r>
      <t xml:space="preserve">Total País </t>
    </r>
    <r>
      <rPr>
        <b/>
        <vertAlign val="superscript"/>
        <sz val="9"/>
        <color indexed="8"/>
        <rFont val="Arial"/>
        <family val="2"/>
      </rPr>
      <t>2/</t>
    </r>
  </si>
  <si>
    <t>Hogares clasificados por quintiles de ingreso per cápita mensual</t>
  </si>
  <si>
    <t>ODS</t>
  </si>
  <si>
    <t>Indicador</t>
  </si>
  <si>
    <t xml:space="preserve">Descripción </t>
  </si>
  <si>
    <t>Valor</t>
  </si>
  <si>
    <t>1.2.1</t>
  </si>
  <si>
    <r>
      <t>Total País</t>
    </r>
    <r>
      <rPr>
        <b/>
        <vertAlign val="superscript"/>
        <sz val="11"/>
        <color theme="1"/>
        <rFont val="Arial"/>
        <family val="2"/>
      </rPr>
      <t xml:space="preserve"> 1/</t>
    </r>
  </si>
  <si>
    <t>Cuadro  Nº 4</t>
  </si>
  <si>
    <t>Cuadro Nº 5</t>
  </si>
  <si>
    <t>Cuadro Nº 6</t>
  </si>
  <si>
    <t>Cuadro Nº 1</t>
  </si>
  <si>
    <t>Cuadro Nº 2</t>
  </si>
  <si>
    <t>Cuadro Nº 3</t>
  </si>
  <si>
    <t>Cuadro  Nº 1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</si>
  <si>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Incluye pobres extremos y no extremos.</t>
    </r>
  </si>
  <si>
    <t>Proporción de la población que vive por debajo del umbral nacional de la pobreza, por año de la encuesta según área de residencia.</t>
  </si>
  <si>
    <t>Proporción de la población que vive por debajo del umbral nacional de la pobreza extrema, por año de la encuesta según área de residencia.</t>
  </si>
  <si>
    <r>
      <rPr>
        <vertAlign val="superscript"/>
        <sz val="8"/>
        <color indexed="8"/>
        <rFont val="Arial"/>
        <family val="2"/>
      </rPr>
      <t xml:space="preserve">2/ </t>
    </r>
    <r>
      <rPr>
        <sz val="8"/>
        <color indexed="8"/>
        <rFont val="Arial"/>
        <family val="2"/>
      </rPr>
      <t>No incluye los departamentos de Boquerón y Alto Paraguay / No incluye a los empleados domésticos sin retiro.</t>
    </r>
  </si>
  <si>
    <t xml:space="preserve">1.2.1 CO: Complementario: se cuenta con información complementaria para la construcción de más indicadores relacionados, a parte del propuesto.                  </t>
  </si>
  <si>
    <t>1.2.1 CO</t>
  </si>
  <si>
    <t>Cuadro N° 2</t>
  </si>
  <si>
    <r>
      <t xml:space="preserve">Población Pobre </t>
    </r>
    <r>
      <rPr>
        <b/>
        <vertAlign val="superscript"/>
        <sz val="9"/>
        <color indexed="8"/>
        <rFont val="Arial"/>
        <family val="2"/>
      </rPr>
      <t xml:space="preserve">1/ </t>
    </r>
    <r>
      <rPr>
        <b/>
        <sz val="9"/>
        <color indexed="8"/>
        <rFont val="Arial"/>
        <family val="2"/>
      </rPr>
      <t>(%)</t>
    </r>
  </si>
  <si>
    <t>Población Pobre Extrema (%)</t>
  </si>
  <si>
    <t>Cuadro N° 3</t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</si>
  <si>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de Boquerón y Alto Paraguay /  No incluye a los empleados domésticos sin retiro.</t>
    </r>
  </si>
  <si>
    <r>
      <rPr>
        <vertAlign val="superscript"/>
        <sz val="8"/>
        <color theme="1"/>
        <rFont val="Arial"/>
        <family val="2"/>
      </rPr>
      <t>2/</t>
    </r>
    <r>
      <rPr>
        <sz val="8"/>
        <color theme="1"/>
        <rFont val="Arial"/>
        <family val="2"/>
      </rPr>
      <t xml:space="preserve"> Incluye pobres extremos y no extremos.</t>
    </r>
  </si>
  <si>
    <r>
      <t>Incidencia de la población pobre</t>
    </r>
    <r>
      <rPr>
        <vertAlign val="superscript"/>
        <sz val="11"/>
        <rFont val="Arial"/>
        <family val="2"/>
      </rPr>
      <t xml:space="preserve"> 2/ </t>
    </r>
    <r>
      <rPr>
        <sz val="11"/>
        <rFont val="Arial"/>
        <family val="2"/>
      </rPr>
      <t>(%)</t>
    </r>
  </si>
  <si>
    <t>Incidencia de la población pobre extrema (%)</t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</si>
  <si>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 de Boquerón y Alto Paraguay.</t>
    </r>
  </si>
  <si>
    <r>
      <rPr>
        <vertAlign val="superscript"/>
        <sz val="8"/>
        <color theme="1"/>
        <rFont val="Arial"/>
        <family val="2"/>
      </rPr>
      <t xml:space="preserve">1/ </t>
    </r>
    <r>
      <rPr>
        <sz val="8"/>
        <color theme="1"/>
        <rFont val="Arial"/>
        <family val="2"/>
      </rPr>
      <t>No incluye los departamentos de Boquerón y Alto Paraguay.</t>
    </r>
  </si>
  <si>
    <r>
      <t>Total País</t>
    </r>
    <r>
      <rPr>
        <b/>
        <vertAlign val="superscript"/>
        <sz val="9"/>
        <rFont val="Arial"/>
        <family val="2"/>
      </rPr>
      <t>1/</t>
    </r>
  </si>
  <si>
    <r>
      <rPr>
        <vertAlign val="superscript"/>
        <sz val="8"/>
        <rFont val="Arial"/>
        <family val="2"/>
      </rPr>
      <t xml:space="preserve">1/ </t>
    </r>
    <r>
      <rPr>
        <sz val="8"/>
        <rFont val="Arial"/>
        <family val="2"/>
      </rPr>
      <t>No incluye los departamentos de Boquerón y Alto Paraguay</t>
    </r>
  </si>
  <si>
    <r>
      <rPr>
        <vertAlign val="superscript"/>
        <sz val="8"/>
        <rFont val="Arial"/>
        <family val="2"/>
      </rPr>
      <t>3/</t>
    </r>
    <r>
      <rPr>
        <sz val="8"/>
        <rFont val="Arial"/>
        <family val="2"/>
      </rPr>
      <t xml:space="preserve"> Incluye ingresos provenientes de otros ingresos agrícolas anuales, pensiones o prestaciones por divorcio o cuidado de hijos, alimentación escolar, alquileres o rentas e intereses.</t>
    </r>
  </si>
  <si>
    <r>
      <rPr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No incluye la renta imputada de la vivienda propia y el ingreso de empleados domésticos en el hogar.</t>
    </r>
  </si>
  <si>
    <r>
      <t>Fuente:</t>
    </r>
    <r>
      <rPr>
        <sz val="8"/>
        <rFont val="Arial"/>
        <family val="2"/>
      </rPr>
      <t xml:space="preserve"> DGEEC. Encuesta Permanente de Hogares Contínua 2018</t>
    </r>
  </si>
  <si>
    <r>
      <t>Fuente:</t>
    </r>
    <r>
      <rPr>
        <sz val="8"/>
        <rFont val="Arial"/>
        <family val="2"/>
      </rPr>
      <t xml:space="preserve"> DGEEC. Encuesta Permanente de Hogares 2016</t>
    </r>
  </si>
  <si>
    <t>Pobreza extrema</t>
  </si>
  <si>
    <t>Pobreza no extrema</t>
  </si>
  <si>
    <t>No pobre</t>
  </si>
  <si>
    <t>Totales</t>
  </si>
  <si>
    <t>Relativo</t>
  </si>
  <si>
    <t>Asunción</t>
  </si>
  <si>
    <t>San Pedro</t>
  </si>
  <si>
    <t>Caaguazú</t>
  </si>
  <si>
    <t>Caazapá</t>
  </si>
  <si>
    <t>Itapúa</t>
  </si>
  <si>
    <t>Alto Paraná</t>
  </si>
  <si>
    <t>Central</t>
  </si>
  <si>
    <t>Cuadro Nº 4</t>
  </si>
  <si>
    <t>Departamento representativo, área de residencia y año</t>
  </si>
  <si>
    <t>Resto urbano</t>
  </si>
  <si>
    <t>Resto rural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</si>
  <si>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2015-2016</t>
    </r>
  </si>
  <si>
    <t>Cuadro N° 5</t>
  </si>
  <si>
    <t>Departamento representativo y área de residencia</t>
  </si>
  <si>
    <r>
      <t>Total País</t>
    </r>
    <r>
      <rPr>
        <vertAlign val="superscript"/>
        <sz val="9"/>
        <rFont val="Arial"/>
        <family val="2"/>
      </rPr>
      <t>1/</t>
    </r>
  </si>
  <si>
    <r>
      <t>Fuente:</t>
    </r>
    <r>
      <rPr>
        <sz val="8"/>
        <rFont val="Arial"/>
        <family val="2"/>
      </rPr>
      <t xml:space="preserve"> DGEEC. Encuesta Permanente de Hogares Contínua 2017</t>
    </r>
  </si>
  <si>
    <r>
      <rPr>
        <vertAlign val="superscript"/>
        <sz val="8"/>
        <color theme="1"/>
        <rFont val="Arial"/>
        <family val="2"/>
      </rPr>
      <t>1/</t>
    </r>
    <r>
      <rPr>
        <sz val="8"/>
        <color theme="1"/>
        <rFont val="Arial"/>
        <family val="2"/>
      </rPr>
      <t xml:space="preserve"> No incluye los departamentos de Boquerón y Alto Paraguay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</si>
  <si>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1997/98-2016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</si>
  <si>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de Boquerón y Alto Paraguay</t>
    </r>
  </si>
  <si>
    <r>
      <t xml:space="preserve">Cuadro Nº 1 </t>
    </r>
    <r>
      <rPr>
        <b/>
        <i/>
        <sz val="10"/>
        <color theme="1"/>
        <rFont val="Arial"/>
        <family val="2"/>
      </rPr>
      <t>(Continuación)</t>
    </r>
  </si>
  <si>
    <r>
      <t>Cuadro Nº 1</t>
    </r>
    <r>
      <rPr>
        <b/>
        <i/>
        <sz val="10"/>
        <color theme="1"/>
        <rFont val="Arial"/>
        <family val="2"/>
      </rPr>
      <t xml:space="preserve"> (Continuación)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</si>
  <si>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Cálculos en base al IPC del BCP y líneas de pobreza DGEEC.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</si>
  <si>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Incluye ingresos provenientes de otros ingresos agrícolas anuales, pensiones o prestaciones por divorcio o cuidado de hijos, alimentación escolar, alquileres o rentas e intereses.</t>
    </r>
  </si>
  <si>
    <t>Indicadores de precisión de la incidencia de pobreza (%) y del total de pobres (absoluto), según área de residencia. Año 2016.</t>
  </si>
  <si>
    <t>Indicadores de precisión de la incidencia de pobreza (%) y del total de pobres (absoluto), según área de residencia. Año 2017.</t>
  </si>
  <si>
    <r>
      <t>Indicadores de precisión de la incidencia de pobreza (%) y del total de pobres (absoluto), según área de residencia. Año</t>
    </r>
    <r>
      <rPr>
        <b/>
        <strike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2018.</t>
    </r>
  </si>
  <si>
    <t>Indicador ODS - Año 2019</t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</si>
  <si>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DGEEC. Encuesta Permanente de Hogares Continua 2019.</t>
    </r>
  </si>
  <si>
    <t>Valores mensuales (guaraníes) de la línea de pobreza extrema y pobreza total por área de residencia. Periodo: 1997/98-2019</t>
  </si>
  <si>
    <t>Incidencia absoluta y relativa, según área de residencia. Año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</si>
  <si>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DGEEC. Encuesta Permanente de Hogares Continua 2019.</t>
    </r>
  </si>
  <si>
    <t>Severidad de la pobreza total, según área de residencia (%). Año 2019</t>
  </si>
  <si>
    <t>Estructura de los ingresos familiares mensuales por quintiles de ingresos per cápita mensual. Año 2019</t>
  </si>
  <si>
    <r>
      <t>Fuente:</t>
    </r>
    <r>
      <rPr>
        <sz val="8"/>
        <rFont val="Arial"/>
        <family val="2"/>
      </rPr>
      <t xml:space="preserve"> DGEEC. Encuesta Permanente de Hogares Continua 2019</t>
    </r>
  </si>
  <si>
    <t>Promedio de ingresos mensuales (en miles de guaraníes) por quintiles de ingresos per cápita mensual, según fuente de ingreso. Año 2019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</si>
  <si>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Contínua 2019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</si>
  <si>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DGEEC. Encuesta Permanente de Hogares Contínua 2019</t>
    </r>
  </si>
  <si>
    <t>Promedio y distribución del ingreso mensual per cápita de la población por área de residencia, según deciles de ingreso per cápita mensual. Año 2019</t>
  </si>
  <si>
    <r>
      <t>Indicadores de precisión de la incidencia de pobreza (%) y del total de pobres (absoluto), según área de residencia. Año</t>
    </r>
    <r>
      <rPr>
        <b/>
        <strike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2019.</t>
    </r>
  </si>
  <si>
    <t>Pobreza Total 2019 (%)</t>
  </si>
  <si>
    <t>Pobreza Extrema 2019 (%)</t>
  </si>
  <si>
    <t>Pobreza Total 2019 (Absoluto)</t>
  </si>
  <si>
    <t>Pobreza Extrema 2019 (Absoluto)</t>
  </si>
  <si>
    <r>
      <t>Fuente:</t>
    </r>
    <r>
      <rPr>
        <sz val="8"/>
        <rFont val="Arial"/>
        <family val="2"/>
      </rPr>
      <t xml:space="preserve"> DGEEC. Encuesta Permanente de Hogares Contínua 2019</t>
    </r>
  </si>
  <si>
    <t xml:space="preserve">               DGEEC. Encuesta Permanente de Hogares Continua 2017-2019.</t>
  </si>
  <si>
    <t>Incidencia de pobreza extrema, pobreza no extrema y pobreza total, según área de residencia (%). Periodo 1997/98-2019.</t>
  </si>
  <si>
    <t>Incidencia de pobreza extrema, pobreza no extrema y pobreza total, según departamentos representativos, área de residencia y año de la encuesta. Periodo 2015 - 2019.</t>
  </si>
  <si>
    <t>Incidencia de pobreza extrema, pobreza no extrema y pobreza total, según área de residencia (totales). Periodo 1997/98-2019.</t>
  </si>
  <si>
    <r>
      <t>Otros ingresos</t>
    </r>
    <r>
      <rPr>
        <vertAlign val="superscript"/>
        <sz val="9"/>
        <rFont val="Arial"/>
        <family val="2"/>
      </rPr>
      <t>2/</t>
    </r>
  </si>
  <si>
    <r>
      <t>Fuente de ingreso</t>
    </r>
    <r>
      <rPr>
        <b/>
        <vertAlign val="superscript"/>
        <sz val="9"/>
        <rFont val="Arial"/>
        <family val="2"/>
      </rPr>
      <t>2/</t>
    </r>
  </si>
  <si>
    <r>
      <t>Otros ingresos</t>
    </r>
    <r>
      <rPr>
        <vertAlign val="superscript"/>
        <sz val="9"/>
        <rFont val="Arial"/>
        <family val="2"/>
      </rPr>
      <t>3/</t>
    </r>
  </si>
  <si>
    <r>
      <t>Promedio de ingreso familiar disponible</t>
    </r>
    <r>
      <rPr>
        <b/>
        <vertAlign val="superscript"/>
        <sz val="9"/>
        <rFont val="Arial"/>
        <family val="2"/>
      </rPr>
      <t>4/</t>
    </r>
  </si>
  <si>
    <t>Nota: ( ) cifras basadas en menos a 30 casos muestrales, que pueden ser consideradas como insuficiencia muestral.</t>
  </si>
  <si>
    <t>Pobreza extrema 2019 (%)</t>
  </si>
  <si>
    <t>Pobreza total 2019 (Absoluto)</t>
  </si>
  <si>
    <t>Pobreza extrema 2019 (Absoluto)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</si>
  <si>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DGEEC. Encuesta Permanente de Hogares Continua 2019</t>
    </r>
  </si>
  <si>
    <t>Pobreza total 2019 (%)</t>
  </si>
  <si>
    <t>Indicadores de precisión de la incidencia de pobreza (%) y del total de pobres (absoluto), según área de residencia y departamento representativo. Año 2019</t>
  </si>
  <si>
    <t>Distribución de la muestra por estratos, EPHC 2019</t>
  </si>
  <si>
    <r>
      <rPr>
        <b/>
        <sz val="8"/>
        <rFont val="Arial"/>
        <family val="2"/>
      </rPr>
      <t>Nota: ( )</t>
    </r>
    <r>
      <rPr>
        <sz val="8"/>
        <rFont val="Arial"/>
        <family val="2"/>
      </rPr>
      <t xml:space="preserve"> cifras basadas en menos a 30 casos muestrales, que puede ser considerada como insuficiencia muestral.</t>
    </r>
  </si>
  <si>
    <r>
      <rPr>
        <vertAlign val="superscript"/>
        <sz val="8"/>
        <rFont val="Arial"/>
        <family val="2"/>
      </rPr>
      <t>2/</t>
    </r>
    <r>
      <rPr>
        <sz val="8"/>
        <rFont val="Arial"/>
        <family val="2"/>
      </rPr>
      <t xml:space="preserve"> No incluye ingresos iguales a cero.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</si>
</sst>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 * #,##0.00_ ;_ * \-#,##0.00_ ;_ * &quot;-&quot;??_ ;_ @_ "/>
    <numFmt numFmtId="164" formatCode="_(* #,##0.00_);_(* \(#,##0.00\);_(* &quot;-&quot;??_);_(@_)"/>
    <numFmt numFmtId="165" formatCode="_-* #,##0.00\ _€_-;\-* #,##0.00\ _€_-;_-* &quot;-&quot;??\ _€_-;_-@_-"/>
    <numFmt numFmtId="166" formatCode="_(* #,##0.0_);_(* \(#,##0.0\);_(* &quot;-&quot;??_);_(@_)"/>
    <numFmt numFmtId="167" formatCode="_(* #,##0_);_(* \(#,##0\);_(* &quot;-&quot;??_);_(@_)"/>
    <numFmt numFmtId="168" formatCode="_ [$€]* #,##0.00_ ;_ [$€]* \-#,##0.00_ ;_ [$€]* &quot;-&quot;??_ ;_ @_ "/>
    <numFmt numFmtId="169" formatCode="0.0"/>
    <numFmt numFmtId="170" formatCode="#,##0.00;[Red]#,##0.00"/>
    <numFmt numFmtId="171" formatCode="###0"/>
    <numFmt numFmtId="172" formatCode="#,##0.0"/>
    <numFmt numFmtId="173" formatCode="0.0%"/>
    <numFmt numFmtId="174" formatCode="\(0.0\)"/>
    <numFmt numFmtId="175" formatCode="\(#,#00\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name val="Arial"/>
      <family val="2"/>
    </font>
    <font>
      <sz val="12"/>
      <color theme="1"/>
      <name val="Times New Roman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Arial"/>
      <family val="2"/>
    </font>
    <font>
      <i/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strike/>
      <sz val="10"/>
      <color rgb="FFFF0000"/>
      <name val="Arial"/>
      <family val="2"/>
    </font>
    <font>
      <b/>
      <vertAlign val="superscript"/>
      <sz val="9"/>
      <name val="Arial"/>
      <family val="2"/>
    </font>
    <font>
      <sz val="10"/>
      <name val="Calibri"/>
      <family val="2"/>
      <scheme val="minor"/>
    </font>
    <font>
      <vertAlign val="superscript"/>
      <sz val="9"/>
      <name val="Arial"/>
      <family val="2"/>
    </font>
    <font>
      <b/>
      <strike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6" fillId="0" borderId="0"/>
  </cellStyleXfs>
  <cellXfs count="322">
    <xf numFmtId="0" fontId="0" fillId="0" borderId="0" xfId="0"/>
    <xf numFmtId="0" fontId="2" fillId="0" borderId="0" xfId="5"/>
    <xf numFmtId="0" fontId="8" fillId="0" borderId="0" xfId="0" applyFont="1"/>
    <xf numFmtId="0" fontId="0" fillId="0" borderId="0" xfId="0" applyFill="1" applyBorder="1"/>
    <xf numFmtId="0" fontId="3" fillId="0" borderId="0" xfId="2" applyFont="1" applyFill="1" applyBorder="1" applyAlignment="1">
      <alignment horizontal="right" vertical="center" wrapText="1"/>
    </xf>
    <xf numFmtId="2" fontId="3" fillId="0" borderId="0" xfId="2" applyNumberFormat="1" applyFont="1" applyFill="1" applyBorder="1" applyAlignment="1">
      <alignment horizontal="right"/>
    </xf>
    <xf numFmtId="170" fontId="0" fillId="0" borderId="0" xfId="1" applyNumberFormat="1" applyFont="1"/>
    <xf numFmtId="3" fontId="2" fillId="2" borderId="0" xfId="2" applyNumberFormat="1" applyFont="1" applyFill="1" applyBorder="1" applyAlignment="1">
      <alignment horizontal="center"/>
    </xf>
    <xf numFmtId="0" fontId="0" fillId="0" borderId="0" xfId="0" applyAlignment="1"/>
    <xf numFmtId="0" fontId="11" fillId="2" borderId="0" xfId="15" applyFont="1" applyFill="1" applyBorder="1" applyAlignment="1"/>
    <xf numFmtId="0" fontId="0" fillId="0" borderId="0" xfId="0" applyAlignment="1">
      <alignment horizontal="right"/>
    </xf>
    <xf numFmtId="167" fontId="11" fillId="2" borderId="0" xfId="15" applyNumberFormat="1" applyFont="1" applyFill="1" applyBorder="1" applyAlignment="1">
      <alignment horizontal="right"/>
    </xf>
    <xf numFmtId="0" fontId="11" fillId="2" borderId="0" xfId="15" applyFont="1" applyFill="1" applyBorder="1" applyAlignment="1">
      <alignment horizontal="right"/>
    </xf>
    <xf numFmtId="167" fontId="0" fillId="0" borderId="0" xfId="1" applyNumberFormat="1" applyFont="1"/>
    <xf numFmtId="169" fontId="2" fillId="2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Fill="1"/>
    <xf numFmtId="3" fontId="15" fillId="2" borderId="0" xfId="2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right"/>
    </xf>
    <xf numFmtId="1" fontId="8" fillId="0" borderId="0" xfId="0" applyNumberFormat="1" applyFont="1"/>
    <xf numFmtId="2" fontId="0" fillId="0" borderId="0" xfId="0" applyNumberFormat="1"/>
    <xf numFmtId="2" fontId="0" fillId="0" borderId="0" xfId="0" applyNumberFormat="1" applyFill="1" applyBorder="1"/>
    <xf numFmtId="0" fontId="6" fillId="0" borderId="0" xfId="2" applyFont="1"/>
    <xf numFmtId="0" fontId="17" fillId="0" borderId="0" xfId="0" applyFont="1"/>
    <xf numFmtId="171" fontId="7" fillId="0" borderId="0" xfId="19" applyNumberFormat="1" applyFont="1" applyBorder="1" applyAlignment="1">
      <alignment horizontal="right" vertical="center"/>
    </xf>
    <xf numFmtId="2" fontId="8" fillId="0" borderId="0" xfId="0" applyNumberFormat="1" applyFont="1"/>
    <xf numFmtId="2" fontId="8" fillId="0" borderId="0" xfId="0" applyNumberFormat="1" applyFont="1" applyFill="1" applyBorder="1"/>
    <xf numFmtId="1" fontId="0" fillId="0" borderId="0" xfId="0" applyNumberFormat="1"/>
    <xf numFmtId="0" fontId="21" fillId="0" borderId="0" xfId="0" applyFont="1"/>
    <xf numFmtId="2" fontId="21" fillId="0" borderId="0" xfId="0" applyNumberFormat="1" applyFont="1"/>
    <xf numFmtId="3" fontId="15" fillId="0" borderId="0" xfId="2" applyNumberFormat="1" applyFont="1" applyFill="1" applyBorder="1" applyAlignment="1">
      <alignment horizontal="center"/>
    </xf>
    <xf numFmtId="167" fontId="8" fillId="0" borderId="0" xfId="1" applyNumberFormat="1" applyFont="1"/>
    <xf numFmtId="0" fontId="0" fillId="0" borderId="0" xfId="0"/>
    <xf numFmtId="0" fontId="27" fillId="2" borderId="0" xfId="15" applyFont="1" applyFill="1" applyBorder="1" applyAlignment="1">
      <alignment horizontal="left" vertical="center" wrapText="1"/>
    </xf>
    <xf numFmtId="3" fontId="25" fillId="0" borderId="0" xfId="16" applyNumberFormat="1" applyFont="1" applyFill="1" applyBorder="1" applyAlignment="1">
      <alignment horizontal="center"/>
    </xf>
    <xf numFmtId="3" fontId="15" fillId="0" borderId="0" xfId="16" applyNumberFormat="1" applyFont="1" applyFill="1" applyBorder="1" applyAlignment="1">
      <alignment horizontal="center"/>
    </xf>
    <xf numFmtId="3" fontId="15" fillId="0" borderId="1" xfId="16" applyNumberFormat="1" applyFont="1" applyFill="1" applyBorder="1" applyAlignment="1">
      <alignment horizontal="center"/>
    </xf>
    <xf numFmtId="0" fontId="0" fillId="0" borderId="0" xfId="0" applyBorder="1"/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32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2" fillId="4" borderId="5" xfId="0" applyFont="1" applyFill="1" applyBorder="1" applyAlignment="1">
      <alignment horizontal="center" vertical="center" wrapText="1"/>
    </xf>
    <xf numFmtId="169" fontId="13" fillId="0" borderId="5" xfId="0" applyNumberFormat="1" applyFont="1" applyBorder="1" applyAlignment="1">
      <alignment horizontal="center" vertical="center"/>
    </xf>
    <xf numFmtId="169" fontId="32" fillId="0" borderId="5" xfId="0" applyNumberFormat="1" applyFont="1" applyBorder="1" applyAlignment="1">
      <alignment horizontal="center" vertical="center"/>
    </xf>
    <xf numFmtId="0" fontId="25" fillId="3" borderId="5" xfId="2" applyFont="1" applyFill="1" applyBorder="1" applyAlignment="1">
      <alignment horizontal="center" vertical="center" wrapText="1"/>
    </xf>
    <xf numFmtId="3" fontId="25" fillId="4" borderId="0" xfId="2" applyNumberFormat="1" applyFont="1" applyFill="1" applyBorder="1" applyAlignment="1">
      <alignment horizontal="center"/>
    </xf>
    <xf numFmtId="172" fontId="25" fillId="2" borderId="2" xfId="16" applyNumberFormat="1" applyFont="1" applyFill="1" applyBorder="1" applyAlignment="1">
      <alignment horizontal="center"/>
    </xf>
    <xf numFmtId="172" fontId="15" fillId="2" borderId="0" xfId="16" applyNumberFormat="1" applyFont="1" applyFill="1" applyBorder="1" applyAlignment="1">
      <alignment horizontal="center"/>
    </xf>
    <xf numFmtId="172" fontId="15" fillId="2" borderId="1" xfId="16" applyNumberFormat="1" applyFont="1" applyFill="1" applyBorder="1" applyAlignment="1">
      <alignment horizontal="center"/>
    </xf>
    <xf numFmtId="0" fontId="27" fillId="3" borderId="3" xfId="15" applyFont="1" applyFill="1" applyBorder="1" applyAlignment="1">
      <alignment horizontal="left" vertical="center"/>
    </xf>
    <xf numFmtId="0" fontId="27" fillId="3" borderId="3" xfId="15" applyFont="1" applyFill="1" applyBorder="1" applyAlignment="1">
      <alignment horizontal="center" vertical="center" wrapText="1"/>
    </xf>
    <xf numFmtId="172" fontId="25" fillId="2" borderId="0" xfId="16" applyNumberFormat="1" applyFont="1" applyFill="1" applyBorder="1" applyAlignment="1">
      <alignment horizontal="center"/>
    </xf>
    <xf numFmtId="169" fontId="29" fillId="2" borderId="0" xfId="2" applyNumberFormat="1" applyFont="1" applyFill="1" applyBorder="1" applyAlignment="1">
      <alignment horizontal="center" vertical="center"/>
    </xf>
    <xf numFmtId="171" fontId="15" fillId="0" borderId="0" xfId="2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5" fillId="3" borderId="12" xfId="2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horizontal="center" vertical="center" wrapText="1"/>
    </xf>
    <xf numFmtId="173" fontId="0" fillId="2" borderId="0" xfId="0" applyNumberFormat="1" applyFill="1" applyBorder="1"/>
    <xf numFmtId="0" fontId="0" fillId="2" borderId="0" xfId="0" applyFill="1" applyBorder="1"/>
    <xf numFmtId="0" fontId="15" fillId="2" borderId="0" xfId="2" applyFont="1" applyFill="1" applyBorder="1" applyAlignment="1">
      <alignment horizontal="left"/>
    </xf>
    <xf numFmtId="169" fontId="15" fillId="2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2" applyFont="1" applyAlignment="1">
      <alignment horizontal="center" wrapText="1"/>
    </xf>
    <xf numFmtId="0" fontId="4" fillId="0" borderId="0" xfId="2" applyFont="1" applyAlignment="1">
      <alignment horizontal="left" vertical="center" wrapText="1"/>
    </xf>
    <xf numFmtId="0" fontId="32" fillId="0" borderId="5" xfId="0" applyFont="1" applyBorder="1" applyAlignment="1">
      <alignment horizontal="left" vertical="center"/>
    </xf>
    <xf numFmtId="0" fontId="0" fillId="0" borderId="0" xfId="0" applyFont="1"/>
    <xf numFmtId="0" fontId="0" fillId="0" borderId="0" xfId="0" applyAlignment="1">
      <alignment vertical="center"/>
    </xf>
    <xf numFmtId="169" fontId="0" fillId="0" borderId="0" xfId="0" applyNumberFormat="1"/>
    <xf numFmtId="0" fontId="35" fillId="0" borderId="0" xfId="0" applyFont="1"/>
    <xf numFmtId="169" fontId="18" fillId="2" borderId="0" xfId="2" applyNumberFormat="1" applyFont="1" applyFill="1" applyBorder="1" applyAlignment="1">
      <alignment horizontal="center" vertical="center"/>
    </xf>
    <xf numFmtId="0" fontId="36" fillId="2" borderId="0" xfId="15" applyFont="1" applyFill="1" applyBorder="1" applyAlignment="1"/>
    <xf numFmtId="0" fontId="38" fillId="0" borderId="0" xfId="0" applyFont="1"/>
    <xf numFmtId="3" fontId="0" fillId="0" borderId="0" xfId="0" applyNumberFormat="1"/>
    <xf numFmtId="3" fontId="25" fillId="0" borderId="0" xfId="2" applyNumberFormat="1" applyFont="1" applyFill="1" applyBorder="1" applyAlignment="1">
      <alignment horizontal="center"/>
    </xf>
    <xf numFmtId="172" fontId="25" fillId="0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0" fillId="0" borderId="0" xfId="0" applyFill="1" applyAlignment="1"/>
    <xf numFmtId="3" fontId="19" fillId="0" borderId="0" xfId="2" applyNumberFormat="1" applyFont="1" applyFill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15" fillId="2" borderId="1" xfId="2" applyFont="1" applyFill="1" applyBorder="1" applyAlignment="1">
      <alignment horizontal="center"/>
    </xf>
    <xf numFmtId="0" fontId="41" fillId="0" borderId="0" xfId="0" applyFont="1"/>
    <xf numFmtId="0" fontId="7" fillId="2" borderId="0" xfId="15" applyFont="1" applyFill="1" applyBorder="1" applyAlignment="1">
      <alignment horizontal="left" vertical="center" wrapText="1"/>
    </xf>
    <xf numFmtId="0" fontId="7" fillId="2" borderId="1" xfId="15" applyFont="1" applyFill="1" applyBorder="1" applyAlignment="1">
      <alignment horizontal="left" vertical="center" wrapText="1"/>
    </xf>
    <xf numFmtId="0" fontId="27" fillId="3" borderId="5" xfId="15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justify" vertical="center"/>
    </xf>
    <xf numFmtId="0" fontId="44" fillId="0" borderId="0" xfId="0" applyFont="1"/>
    <xf numFmtId="0" fontId="6" fillId="0" borderId="0" xfId="0" applyFont="1" applyFill="1"/>
    <xf numFmtId="167" fontId="39" fillId="2" borderId="0" xfId="1" applyNumberFormat="1" applyFont="1" applyFill="1" applyAlignment="1">
      <alignment horizontal="right"/>
    </xf>
    <xf numFmtId="0" fontId="17" fillId="0" borderId="0" xfId="0" applyFont="1" applyAlignment="1"/>
    <xf numFmtId="0" fontId="6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2" applyFont="1" applyBorder="1" applyAlignment="1">
      <alignment vertical="center"/>
    </xf>
    <xf numFmtId="0" fontId="18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6" fillId="0" borderId="0" xfId="2" applyFont="1" applyAlignment="1"/>
    <xf numFmtId="0" fontId="3" fillId="0" borderId="0" xfId="2" applyFont="1" applyAlignment="1">
      <alignment horizontal="left" vertical="center"/>
    </xf>
    <xf numFmtId="3" fontId="5" fillId="0" borderId="0" xfId="3" applyNumberFormat="1" applyFont="1" applyAlignment="1">
      <alignment horizontal="center"/>
    </xf>
    <xf numFmtId="3" fontId="6" fillId="0" borderId="0" xfId="3" applyNumberFormat="1" applyFont="1" applyAlignment="1">
      <alignment horizontal="center"/>
    </xf>
    <xf numFmtId="0" fontId="6" fillId="0" borderId="0" xfId="3" applyFont="1" applyAlignment="1"/>
    <xf numFmtId="0" fontId="5" fillId="0" borderId="0" xfId="3" applyFont="1" applyAlignment="1"/>
    <xf numFmtId="0" fontId="23" fillId="0" borderId="0" xfId="0" applyFont="1" applyAlignment="1"/>
    <xf numFmtId="1" fontId="23" fillId="0" borderId="0" xfId="0" applyNumberFormat="1" applyFont="1" applyAlignment="1"/>
    <xf numFmtId="0" fontId="6" fillId="2" borderId="0" xfId="4" applyFont="1" applyFill="1" applyAlignment="1"/>
    <xf numFmtId="0" fontId="2" fillId="2" borderId="0" xfId="4" applyFill="1" applyAlignment="1"/>
    <xf numFmtId="167" fontId="2" fillId="2" borderId="0" xfId="21" applyNumberFormat="1" applyFont="1" applyFill="1" applyAlignment="1"/>
    <xf numFmtId="0" fontId="43" fillId="2" borderId="0" xfId="2" applyFont="1" applyFill="1" applyBorder="1" applyAlignment="1">
      <alignment horizontal="left"/>
    </xf>
    <xf numFmtId="0" fontId="6" fillId="0" borderId="0" xfId="0" applyFont="1" applyAlignment="1"/>
    <xf numFmtId="0" fontId="41" fillId="0" borderId="0" xfId="0" applyFont="1" applyAlignment="1"/>
    <xf numFmtId="0" fontId="21" fillId="0" borderId="0" xfId="0" applyFont="1" applyAlignment="1"/>
    <xf numFmtId="0" fontId="42" fillId="0" borderId="0" xfId="0" applyFont="1" applyAlignment="1"/>
    <xf numFmtId="0" fontId="19" fillId="3" borderId="9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25" fillId="2" borderId="0" xfId="4" applyFont="1" applyFill="1" applyBorder="1" applyAlignment="1">
      <alignment horizontal="center"/>
    </xf>
    <xf numFmtId="3" fontId="25" fillId="0" borderId="0" xfId="4" applyNumberFormat="1" applyFont="1" applyFill="1" applyBorder="1" applyAlignment="1">
      <alignment horizontal="right"/>
    </xf>
    <xf numFmtId="3" fontId="25" fillId="2" borderId="0" xfId="21" applyNumberFormat="1" applyFont="1" applyFill="1" applyBorder="1" applyAlignment="1">
      <alignment horizontal="right"/>
    </xf>
    <xf numFmtId="166" fontId="25" fillId="0" borderId="0" xfId="21" applyNumberFormat="1" applyFont="1" applyAlignment="1">
      <alignment horizontal="right"/>
    </xf>
    <xf numFmtId="167" fontId="0" fillId="0" borderId="0" xfId="1" applyNumberFormat="1" applyFont="1" applyAlignment="1"/>
    <xf numFmtId="2" fontId="0" fillId="0" borderId="0" xfId="0" applyNumberFormat="1" applyAlignment="1"/>
    <xf numFmtId="0" fontId="15" fillId="2" borderId="0" xfId="4" applyFont="1" applyFill="1" applyBorder="1" applyAlignment="1">
      <alignment horizontal="center"/>
    </xf>
    <xf numFmtId="3" fontId="15" fillId="0" borderId="0" xfId="4" applyNumberFormat="1" applyFont="1" applyFill="1" applyBorder="1" applyAlignment="1">
      <alignment horizontal="right"/>
    </xf>
    <xf numFmtId="3" fontId="15" fillId="2" borderId="0" xfId="21" applyNumberFormat="1" applyFont="1" applyFill="1" applyBorder="1" applyAlignment="1">
      <alignment horizontal="right"/>
    </xf>
    <xf numFmtId="166" fontId="15" fillId="2" borderId="0" xfId="21" applyNumberFormat="1" applyFont="1" applyFill="1" applyBorder="1" applyAlignment="1">
      <alignment horizontal="right"/>
    </xf>
    <xf numFmtId="166" fontId="0" fillId="0" borderId="0" xfId="1" applyNumberFormat="1" applyFont="1" applyAlignment="1"/>
    <xf numFmtId="0" fontId="15" fillId="2" borderId="0" xfId="4" applyFont="1" applyFill="1" applyAlignment="1">
      <alignment horizontal="center"/>
    </xf>
    <xf numFmtId="3" fontId="15" fillId="0" borderId="0" xfId="4" applyNumberFormat="1" applyFont="1" applyFill="1" applyAlignment="1">
      <alignment horizontal="right"/>
    </xf>
    <xf numFmtId="3" fontId="15" fillId="2" borderId="0" xfId="21" applyNumberFormat="1" applyFont="1" applyFill="1" applyAlignment="1">
      <alignment horizontal="right"/>
    </xf>
    <xf numFmtId="3" fontId="15" fillId="0" borderId="1" xfId="4" applyNumberFormat="1" applyFont="1" applyFill="1" applyBorder="1" applyAlignment="1">
      <alignment horizontal="right"/>
    </xf>
    <xf numFmtId="3" fontId="15" fillId="2" borderId="1" xfId="21" applyNumberFormat="1" applyFont="1" applyFill="1" applyBorder="1" applyAlignment="1">
      <alignment horizontal="right"/>
    </xf>
    <xf numFmtId="166" fontId="15" fillId="2" borderId="1" xfId="21" applyNumberFormat="1" applyFont="1" applyFill="1" applyBorder="1" applyAlignment="1">
      <alignment horizontal="right"/>
    </xf>
    <xf numFmtId="0" fontId="19" fillId="3" borderId="8" xfId="0" applyFont="1" applyFill="1" applyBorder="1" applyAlignment="1">
      <alignment horizontal="center" vertical="center" wrapText="1"/>
    </xf>
    <xf numFmtId="166" fontId="19" fillId="4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166" fontId="15" fillId="0" borderId="0" xfId="1" applyNumberFormat="1" applyFont="1" applyFill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66" fontId="15" fillId="0" borderId="0" xfId="1" applyNumberFormat="1" applyFont="1" applyAlignment="1">
      <alignment horizontal="right" vertical="center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166" fontId="15" fillId="0" borderId="1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166" fontId="15" fillId="0" borderId="0" xfId="1" applyNumberFormat="1" applyFont="1" applyBorder="1" applyAlignment="1">
      <alignment horizontal="right" vertical="center"/>
    </xf>
    <xf numFmtId="0" fontId="19" fillId="3" borderId="20" xfId="0" applyFont="1" applyFill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right" vertical="center" wrapText="1"/>
    </xf>
    <xf numFmtId="166" fontId="25" fillId="4" borderId="0" xfId="1" applyNumberFormat="1" applyFont="1" applyFill="1" applyBorder="1" applyAlignment="1">
      <alignment horizontal="right" vertical="center" wrapText="1"/>
    </xf>
    <xf numFmtId="0" fontId="48" fillId="2" borderId="0" xfId="2" applyFont="1" applyFill="1" applyAlignment="1"/>
    <xf numFmtId="0" fontId="25" fillId="3" borderId="8" xfId="2" applyFont="1" applyFill="1" applyBorder="1" applyAlignment="1">
      <alignment horizontal="center" vertical="center" wrapText="1"/>
    </xf>
    <xf numFmtId="0" fontId="25" fillId="3" borderId="20" xfId="2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left"/>
    </xf>
    <xf numFmtId="0" fontId="15" fillId="4" borderId="0" xfId="2" applyFont="1" applyFill="1" applyBorder="1" applyAlignment="1"/>
    <xf numFmtId="172" fontId="15" fillId="2" borderId="0" xfId="2" applyNumberFormat="1" applyFont="1" applyFill="1" applyBorder="1" applyAlignment="1">
      <alignment horizontal="center"/>
    </xf>
    <xf numFmtId="172" fontId="15" fillId="2" borderId="0" xfId="0" applyNumberFormat="1" applyFont="1" applyFill="1" applyBorder="1" applyAlignment="1">
      <alignment horizontal="center"/>
    </xf>
    <xf numFmtId="0" fontId="15" fillId="4" borderId="0" xfId="2" applyFont="1" applyFill="1" applyBorder="1" applyAlignment="1">
      <alignment horizontal="center"/>
    </xf>
    <xf numFmtId="4" fontId="15" fillId="4" borderId="0" xfId="2" applyNumberFormat="1" applyFont="1" applyFill="1" applyBorder="1" applyAlignment="1">
      <alignment horizontal="center"/>
    </xf>
    <xf numFmtId="0" fontId="15" fillId="2" borderId="1" xfId="2" applyFont="1" applyFill="1" applyBorder="1" applyAlignment="1">
      <alignment horizontal="left"/>
    </xf>
    <xf numFmtId="172" fontId="15" fillId="2" borderId="1" xfId="0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left" vertical="center" wrapText="1"/>
    </xf>
    <xf numFmtId="169" fontId="20" fillId="0" borderId="0" xfId="1" applyNumberFormat="1" applyFont="1" applyFill="1" applyBorder="1" applyAlignment="1">
      <alignment horizontal="right" vertical="center" wrapText="1"/>
    </xf>
    <xf numFmtId="169" fontId="15" fillId="0" borderId="0" xfId="0" applyNumberFormat="1" applyFont="1" applyFill="1" applyBorder="1" applyAlignment="1">
      <alignment horizontal="right" vertical="center" wrapText="1"/>
    </xf>
    <xf numFmtId="169" fontId="15" fillId="0" borderId="0" xfId="1" applyNumberFormat="1" applyFont="1" applyFill="1" applyBorder="1" applyAlignment="1">
      <alignment horizontal="right" vertical="center" wrapText="1"/>
    </xf>
    <xf numFmtId="169" fontId="15" fillId="2" borderId="0" xfId="2" applyNumberFormat="1" applyFont="1" applyFill="1" applyBorder="1" applyAlignment="1">
      <alignment horizontal="right" vertical="center" wrapText="1"/>
    </xf>
    <xf numFmtId="169" fontId="15" fillId="0" borderId="0" xfId="2" applyNumberFormat="1" applyFont="1" applyFill="1" applyBorder="1" applyAlignment="1">
      <alignment horizontal="right" vertical="center" wrapText="1"/>
    </xf>
    <xf numFmtId="169" fontId="20" fillId="2" borderId="0" xfId="0" applyNumberFormat="1" applyFont="1" applyFill="1" applyBorder="1" applyAlignment="1">
      <alignment horizontal="right" vertical="center" wrapText="1"/>
    </xf>
    <xf numFmtId="169" fontId="20" fillId="0" borderId="0" xfId="0" applyNumberFormat="1" applyFont="1" applyFill="1" applyBorder="1" applyAlignment="1">
      <alignment horizontal="right" vertical="center" wrapText="1"/>
    </xf>
    <xf numFmtId="3" fontId="20" fillId="0" borderId="0" xfId="1" applyNumberFormat="1" applyFont="1" applyFill="1" applyBorder="1" applyAlignment="1">
      <alignment horizontal="right" vertical="center" wrapText="1"/>
    </xf>
    <xf numFmtId="3" fontId="15" fillId="0" borderId="0" xfId="1" applyNumberFormat="1" applyFont="1" applyBorder="1" applyAlignment="1">
      <alignment horizontal="right" vertical="center" wrapText="1"/>
    </xf>
    <xf numFmtId="169" fontId="15" fillId="0" borderId="0" xfId="1" applyNumberFormat="1" applyFont="1" applyBorder="1" applyAlignment="1">
      <alignment horizontal="right" vertical="center" wrapText="1"/>
    </xf>
    <xf numFmtId="3" fontId="15" fillId="0" borderId="0" xfId="1" applyNumberFormat="1" applyFont="1" applyFill="1" applyBorder="1" applyAlignment="1">
      <alignment horizontal="right" vertical="center" wrapText="1"/>
    </xf>
    <xf numFmtId="3" fontId="15" fillId="2" borderId="0" xfId="1" applyNumberFormat="1" applyFont="1" applyFill="1" applyBorder="1" applyAlignment="1">
      <alignment horizontal="right" vertical="center" wrapText="1"/>
    </xf>
    <xf numFmtId="169" fontId="20" fillId="2" borderId="0" xfId="1" applyNumberFormat="1" applyFont="1" applyFill="1" applyBorder="1" applyAlignment="1">
      <alignment horizontal="right" vertical="center" wrapText="1"/>
    </xf>
    <xf numFmtId="0" fontId="15" fillId="2" borderId="1" xfId="2" applyFont="1" applyFill="1" applyBorder="1" applyAlignment="1">
      <alignment horizontal="left" vertical="center" wrapText="1"/>
    </xf>
    <xf numFmtId="3" fontId="15" fillId="2" borderId="1" xfId="1" applyNumberFormat="1" applyFont="1" applyFill="1" applyBorder="1" applyAlignment="1">
      <alignment horizontal="right" vertical="center" wrapText="1"/>
    </xf>
    <xf numFmtId="169" fontId="20" fillId="2" borderId="1" xfId="1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0" fontId="25" fillId="4" borderId="0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horizontal="center" vertical="center" wrapText="1"/>
    </xf>
    <xf numFmtId="169" fontId="15" fillId="4" borderId="0" xfId="2" applyNumberFormat="1" applyFont="1" applyFill="1" applyBorder="1" applyAlignment="1">
      <alignment horizontal="right" vertical="center" wrapText="1"/>
    </xf>
    <xf numFmtId="2" fontId="15" fillId="4" borderId="0" xfId="2" applyNumberFormat="1" applyFont="1" applyFill="1" applyBorder="1" applyAlignment="1">
      <alignment horizontal="right" vertical="center" wrapText="1"/>
    </xf>
    <xf numFmtId="3" fontId="15" fillId="4" borderId="0" xfId="1" applyNumberFormat="1" applyFont="1" applyFill="1" applyBorder="1" applyAlignment="1">
      <alignment horizontal="right" vertical="center" wrapText="1"/>
    </xf>
    <xf numFmtId="169" fontId="15" fillId="2" borderId="0" xfId="0" applyNumberFormat="1" applyFont="1" applyFill="1" applyBorder="1" applyAlignment="1">
      <alignment horizontal="right" vertical="center" wrapText="1"/>
    </xf>
    <xf numFmtId="169" fontId="15" fillId="2" borderId="0" xfId="1" applyNumberFormat="1" applyFont="1" applyFill="1" applyBorder="1" applyAlignment="1">
      <alignment horizontal="right" vertical="center" wrapText="1"/>
    </xf>
    <xf numFmtId="169" fontId="15" fillId="2" borderId="1" xfId="1" applyNumberFormat="1" applyFont="1" applyFill="1" applyBorder="1" applyAlignment="1">
      <alignment horizontal="right" vertical="center" wrapText="1"/>
    </xf>
    <xf numFmtId="0" fontId="25" fillId="3" borderId="9" xfId="0" applyFont="1" applyFill="1" applyBorder="1" applyAlignment="1">
      <alignment horizontal="center" vertical="center" wrapText="1"/>
    </xf>
    <xf numFmtId="172" fontId="15" fillId="0" borderId="0" xfId="0" applyNumberFormat="1" applyFont="1" applyAlignment="1">
      <alignment horizontal="right" vertical="center"/>
    </xf>
    <xf numFmtId="3" fontId="25" fillId="4" borderId="0" xfId="0" applyNumberFormat="1" applyFont="1" applyFill="1" applyBorder="1" applyAlignment="1">
      <alignment horizontal="center" vertical="center" wrapText="1"/>
    </xf>
    <xf numFmtId="172" fontId="15" fillId="0" borderId="0" xfId="0" applyNumberFormat="1" applyFont="1" applyBorder="1" applyAlignment="1">
      <alignment horizontal="right" vertical="center"/>
    </xf>
    <xf numFmtId="172" fontId="15" fillId="0" borderId="1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169" fontId="3" fillId="2" borderId="0" xfId="2" applyNumberFormat="1" applyFont="1" applyFill="1" applyBorder="1" applyAlignment="1">
      <alignment horizontal="center" vertical="center"/>
    </xf>
    <xf numFmtId="0" fontId="43" fillId="2" borderId="0" xfId="2" applyFont="1" applyFill="1" applyBorder="1" applyAlignment="1">
      <alignment horizontal="left" vertical="center"/>
    </xf>
    <xf numFmtId="0" fontId="25" fillId="3" borderId="8" xfId="2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7" fillId="0" borderId="0" xfId="0" applyFont="1" applyBorder="1" applyAlignment="1"/>
    <xf numFmtId="0" fontId="25" fillId="3" borderId="4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 wrapText="1"/>
    </xf>
    <xf numFmtId="174" fontId="15" fillId="2" borderId="0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75" fontId="7" fillId="5" borderId="0" xfId="1" applyNumberFormat="1" applyFont="1" applyFill="1" applyBorder="1" applyAlignment="1">
      <alignment horizontal="right" wrapText="1"/>
    </xf>
    <xf numFmtId="0" fontId="6" fillId="0" borderId="0" xfId="3" applyFont="1" applyAlignment="1">
      <alignment horizontal="left" vertical="center"/>
    </xf>
    <xf numFmtId="172" fontId="15" fillId="0" borderId="1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174" fontId="15" fillId="2" borderId="0" xfId="2" applyNumberFormat="1" applyFont="1" applyFill="1" applyBorder="1" applyAlignment="1">
      <alignment horizontal="right" vertical="center"/>
    </xf>
    <xf numFmtId="0" fontId="15" fillId="0" borderId="0" xfId="2" applyFont="1" applyFill="1" applyAlignment="1">
      <alignment horizontal="left" vertical="center"/>
    </xf>
    <xf numFmtId="169" fontId="15" fillId="2" borderId="2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left" vertical="center"/>
    </xf>
    <xf numFmtId="169" fontId="15" fillId="2" borderId="0" xfId="2" applyNumberFormat="1" applyFont="1" applyFill="1" applyBorder="1" applyAlignment="1">
      <alignment horizontal="center" vertical="center"/>
    </xf>
    <xf numFmtId="169" fontId="15" fillId="2" borderId="1" xfId="2" applyNumberFormat="1" applyFont="1" applyFill="1" applyBorder="1" applyAlignment="1">
      <alignment horizontal="center" vertical="center"/>
    </xf>
    <xf numFmtId="0" fontId="25" fillId="2" borderId="3" xfId="2" applyFont="1" applyFill="1" applyBorder="1" applyAlignment="1">
      <alignment horizontal="left" vertical="center"/>
    </xf>
    <xf numFmtId="169" fontId="25" fillId="2" borderId="3" xfId="2" applyNumberFormat="1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167" fontId="20" fillId="0" borderId="0" xfId="1" applyNumberFormat="1" applyFont="1" applyAlignment="1">
      <alignment horizontal="right"/>
    </xf>
    <xf numFmtId="167" fontId="20" fillId="0" borderId="0" xfId="1" applyNumberFormat="1" applyFont="1" applyFill="1" applyBorder="1" applyAlignment="1">
      <alignment horizontal="right"/>
    </xf>
    <xf numFmtId="167" fontId="15" fillId="0" borderId="0" xfId="1" applyNumberFormat="1" applyFont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left" vertical="center"/>
    </xf>
    <xf numFmtId="167" fontId="19" fillId="0" borderId="1" xfId="1" applyNumberFormat="1" applyFont="1" applyBorder="1" applyAlignment="1">
      <alignment horizontal="right"/>
    </xf>
    <xf numFmtId="174" fontId="15" fillId="2" borderId="0" xfId="2" applyNumberFormat="1" applyFont="1" applyFill="1" applyBorder="1" applyAlignment="1">
      <alignment horizontal="center"/>
    </xf>
    <xf numFmtId="0" fontId="15" fillId="0" borderId="0" xfId="2" applyFont="1" applyFill="1" applyBorder="1" applyAlignment="1">
      <alignment horizontal="left"/>
    </xf>
    <xf numFmtId="174" fontId="15" fillId="0" borderId="0" xfId="2" applyNumberFormat="1" applyFont="1" applyFill="1" applyBorder="1" applyAlignment="1">
      <alignment horizontal="center"/>
    </xf>
    <xf numFmtId="175" fontId="7" fillId="5" borderId="0" xfId="1" applyNumberFormat="1" applyFont="1" applyFill="1" applyBorder="1" applyAlignment="1">
      <alignment horizontal="center" wrapText="1"/>
    </xf>
    <xf numFmtId="175" fontId="7" fillId="0" borderId="0" xfId="1" applyNumberFormat="1" applyFont="1" applyFill="1" applyBorder="1" applyAlignment="1">
      <alignment horizontal="center" wrapText="1"/>
    </xf>
    <xf numFmtId="0" fontId="6" fillId="0" borderId="0" xfId="0" applyFont="1" applyBorder="1" applyAlignment="1"/>
    <xf numFmtId="0" fontId="19" fillId="3" borderId="7" xfId="13" applyFont="1" applyFill="1" applyBorder="1" applyAlignment="1">
      <alignment horizontal="center" wrapText="1"/>
    </xf>
    <xf numFmtId="0" fontId="20" fillId="2" borderId="0" xfId="13" applyFont="1" applyFill="1" applyBorder="1" applyAlignment="1">
      <alignment wrapText="1"/>
    </xf>
    <xf numFmtId="3" fontId="20" fillId="2" borderId="0" xfId="13" applyNumberFormat="1" applyFont="1" applyFill="1" applyAlignment="1">
      <alignment horizontal="center" wrapText="1"/>
    </xf>
    <xf numFmtId="0" fontId="19" fillId="3" borderId="7" xfId="13" applyFont="1" applyFill="1" applyBorder="1" applyAlignment="1">
      <alignment vertical="center" wrapText="1"/>
    </xf>
    <xf numFmtId="3" fontId="19" fillId="3" borderId="7" xfId="13" applyNumberFormat="1" applyFont="1" applyFill="1" applyBorder="1" applyAlignment="1">
      <alignment horizontal="center" vertical="center" wrapText="1"/>
    </xf>
    <xf numFmtId="0" fontId="25" fillId="2" borderId="1" xfId="4" applyFont="1" applyFill="1" applyBorder="1" applyAlignment="1">
      <alignment horizontal="center"/>
    </xf>
    <xf numFmtId="0" fontId="25" fillId="3" borderId="5" xfId="4" applyFont="1" applyFill="1" applyBorder="1" applyAlignment="1">
      <alignment horizontal="right" vertical="center" wrapText="1"/>
    </xf>
    <xf numFmtId="167" fontId="25" fillId="3" borderId="10" xfId="21" applyNumberFormat="1" applyFont="1" applyFill="1" applyBorder="1" applyAlignment="1">
      <alignment horizontal="right" vertical="center" wrapText="1"/>
    </xf>
    <xf numFmtId="167" fontId="25" fillId="3" borderId="1" xfId="21" applyNumberFormat="1" applyFont="1" applyFill="1" applyBorder="1" applyAlignment="1">
      <alignment horizontal="right" vertical="center" wrapText="1"/>
    </xf>
    <xf numFmtId="167" fontId="25" fillId="3" borderId="5" xfId="21" applyNumberFormat="1" applyFont="1" applyFill="1" applyBorder="1" applyAlignment="1">
      <alignment horizontal="right" vertical="center" wrapText="1"/>
    </xf>
    <xf numFmtId="0" fontId="52" fillId="0" borderId="0" xfId="0" applyFont="1" applyAlignment="1">
      <alignment horizontal="center"/>
    </xf>
    <xf numFmtId="0" fontId="53" fillId="0" borderId="0" xfId="2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1" fillId="3" borderId="5" xfId="0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5" fillId="2" borderId="0" xfId="2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25" fillId="3" borderId="4" xfId="2" applyFont="1" applyFill="1" applyBorder="1" applyAlignment="1">
      <alignment horizontal="center" vertical="center" wrapText="1"/>
    </xf>
    <xf numFmtId="0" fontId="25" fillId="3" borderId="5" xfId="2" applyFont="1" applyFill="1" applyBorder="1" applyAlignment="1">
      <alignment horizontal="center" vertical="center" wrapText="1"/>
    </xf>
    <xf numFmtId="0" fontId="25" fillId="3" borderId="12" xfId="2" applyFont="1" applyFill="1" applyBorder="1" applyAlignment="1">
      <alignment horizontal="center" vertical="center" wrapText="1"/>
    </xf>
    <xf numFmtId="0" fontId="6" fillId="2" borderId="0" xfId="15" applyFont="1" applyFill="1" applyBorder="1" applyAlignment="1">
      <alignment horizontal="left" wrapText="1"/>
    </xf>
    <xf numFmtId="0" fontId="16" fillId="0" borderId="0" xfId="0" applyFont="1" applyAlignment="1">
      <alignment horizontal="left"/>
    </xf>
    <xf numFmtId="0" fontId="19" fillId="3" borderId="2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0" fontId="40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40" fillId="0" borderId="0" xfId="2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5" fillId="3" borderId="2" xfId="2" applyFont="1" applyFill="1" applyBorder="1" applyAlignment="1">
      <alignment horizontal="left" vertical="center"/>
    </xf>
    <xf numFmtId="0" fontId="25" fillId="3" borderId="1" xfId="2" applyFont="1" applyFill="1" applyBorder="1" applyAlignment="1">
      <alignment horizontal="left" vertical="center"/>
    </xf>
    <xf numFmtId="0" fontId="25" fillId="3" borderId="3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 wrapText="1"/>
    </xf>
    <xf numFmtId="0" fontId="25" fillId="3" borderId="11" xfId="2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7" fillId="0" borderId="0" xfId="5" applyFont="1" applyBorder="1" applyAlignment="1">
      <alignment horizontal="center" wrapText="1"/>
    </xf>
    <xf numFmtId="0" fontId="3" fillId="0" borderId="0" xfId="4" applyFont="1" applyAlignment="1">
      <alignment horizontal="left" vertical="center" wrapText="1"/>
    </xf>
    <xf numFmtId="0" fontId="25" fillId="3" borderId="2" xfId="4" applyFont="1" applyFill="1" applyBorder="1" applyAlignment="1">
      <alignment horizontal="left" vertical="center" wrapText="1"/>
    </xf>
    <xf numFmtId="0" fontId="25" fillId="3" borderId="1" xfId="4" applyFont="1" applyFill="1" applyBorder="1" applyAlignment="1">
      <alignment horizontal="left" vertical="center" wrapText="1"/>
    </xf>
    <xf numFmtId="0" fontId="25" fillId="3" borderId="15" xfId="4" applyFont="1" applyFill="1" applyBorder="1" applyAlignment="1">
      <alignment horizontal="center" vertical="center" wrapText="1"/>
    </xf>
    <xf numFmtId="0" fontId="25" fillId="3" borderId="11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/>
    </xf>
    <xf numFmtId="0" fontId="25" fillId="3" borderId="4" xfId="4" applyFont="1" applyFill="1" applyBorder="1" applyAlignment="1">
      <alignment horizontal="center" vertical="center"/>
    </xf>
    <xf numFmtId="167" fontId="25" fillId="3" borderId="3" xfId="21" applyNumberFormat="1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25" fillId="3" borderId="8" xfId="2" applyFont="1" applyFill="1" applyBorder="1" applyAlignment="1">
      <alignment horizontal="center" vertical="center" wrapText="1"/>
    </xf>
    <xf numFmtId="0" fontId="25" fillId="3" borderId="17" xfId="2" applyFont="1" applyFill="1" applyBorder="1" applyAlignment="1">
      <alignment horizontal="center" vertical="center" wrapText="1"/>
    </xf>
    <xf numFmtId="0" fontId="25" fillId="3" borderId="18" xfId="2" applyFont="1" applyFill="1" applyBorder="1" applyAlignment="1">
      <alignment horizontal="center" vertical="center" wrapText="1"/>
    </xf>
    <xf numFmtId="0" fontId="25" fillId="3" borderId="16" xfId="2" applyFont="1" applyFill="1" applyBorder="1" applyAlignment="1">
      <alignment horizontal="left" vertical="center" wrapText="1"/>
    </xf>
    <xf numFmtId="0" fontId="25" fillId="3" borderId="19" xfId="2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9" fillId="3" borderId="19" xfId="0" applyFont="1" applyFill="1" applyBorder="1" applyAlignment="1">
      <alignment horizontal="left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9" fillId="3" borderId="6" xfId="13" applyFont="1" applyFill="1" applyBorder="1" applyAlignment="1">
      <alignment horizontal="left" vertical="center" wrapText="1"/>
    </xf>
    <xf numFmtId="0" fontId="19" fillId="3" borderId="8" xfId="13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/>
    </xf>
    <xf numFmtId="0" fontId="25" fillId="4" borderId="0" xfId="2" applyFont="1" applyFill="1" applyBorder="1" applyAlignment="1">
      <alignment horizontal="center"/>
    </xf>
  </cellXfs>
  <cellStyles count="24">
    <cellStyle name="Euro" xfId="6"/>
    <cellStyle name="Euro 2" xfId="7"/>
    <cellStyle name="Millares" xfId="1" builtinId="3"/>
    <cellStyle name="Millares 2" xfId="8"/>
    <cellStyle name="Millares 2 2" xfId="9"/>
    <cellStyle name="Millares 2 2 2 2" xfId="17"/>
    <cellStyle name="Millares 3" xfId="10"/>
    <cellStyle name="Millares 4" xfId="11"/>
    <cellStyle name="Millares 5" xfId="21"/>
    <cellStyle name="Millares 6" xfId="22"/>
    <cellStyle name="Normal" xfId="0" builtinId="0"/>
    <cellStyle name="Normal 2" xfId="12"/>
    <cellStyle name="Normal 2 2" xfId="2"/>
    <cellStyle name="Normal 2 2 2 2" xfId="16"/>
    <cellStyle name="Normal 3" xfId="13"/>
    <cellStyle name="Normal 3 2" xfId="23"/>
    <cellStyle name="Normal 4" xfId="14"/>
    <cellStyle name="Normal 5" xfId="3"/>
    <cellStyle name="Normal 6" xfId="4"/>
    <cellStyle name="Normal 7" xfId="18"/>
    <cellStyle name="Normal_ANEXO_1_CUADRO_2" xfId="20"/>
    <cellStyle name="Normal_ANEXO_1_CUADRO_3" xfId="19"/>
    <cellStyle name="Normal_Cuadros_4_5_7" xfId="5"/>
    <cellStyle name="Normal_Hoja1" xfId="15"/>
  </cellStyles>
  <dxfs count="0"/>
  <tableStyles count="0" defaultTableStyle="TableStyleMedium2" defaultPivotStyle="PivotStyleLight16"/>
  <colors>
    <mruColors>
      <color rgb="FFFFFFCC"/>
      <color rgb="FF995FE7"/>
      <color rgb="FFFFCCFF"/>
      <color rgb="FFFFCCCC"/>
      <color rgb="FFFF99CC"/>
      <color rgb="FFBA8CB8"/>
      <color rgb="FFA18DB9"/>
      <color rgb="FFB573F7"/>
      <color rgb="FFC474F6"/>
      <color rgb="FFC27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showGridLines="0" zoomScaleNormal="100" workbookViewId="0">
      <selection activeCell="G11" sqref="G11"/>
    </sheetView>
  </sheetViews>
  <sheetFormatPr baseColWidth="10" defaultRowHeight="14.25" x14ac:dyDescent="0.25"/>
  <cols>
    <col min="1" max="1" width="4.5703125" style="47" customWidth="1"/>
    <col min="2" max="2" width="11.5703125" style="47" customWidth="1"/>
    <col min="3" max="3" width="25.42578125" style="47" customWidth="1"/>
    <col min="4" max="4" width="44.7109375" style="47" customWidth="1"/>
    <col min="5" max="5" width="8.85546875" style="47" customWidth="1"/>
    <col min="6" max="6" width="11.42578125" style="47" customWidth="1"/>
    <col min="7" max="7" width="10" style="47" customWidth="1"/>
    <col min="8" max="8" width="9.7109375" style="47" customWidth="1"/>
    <col min="9" max="16384" width="11.42578125" style="47"/>
  </cols>
  <sheetData>
    <row r="1" spans="2:10" ht="18.75" customHeight="1" x14ac:dyDescent="0.25"/>
    <row r="2" spans="2:10" ht="35.25" customHeight="1" x14ac:dyDescent="0.25">
      <c r="B2" s="260" t="s">
        <v>137</v>
      </c>
      <c r="C2" s="260"/>
      <c r="D2" s="260"/>
      <c r="E2" s="260"/>
      <c r="F2" s="260"/>
      <c r="G2" s="260"/>
    </row>
    <row r="3" spans="2:10" ht="21.75" customHeight="1" x14ac:dyDescent="0.25">
      <c r="B3" s="261" t="s">
        <v>71</v>
      </c>
      <c r="C3" s="261" t="s">
        <v>72</v>
      </c>
      <c r="D3" s="261" t="s">
        <v>73</v>
      </c>
      <c r="E3" s="261" t="s">
        <v>74</v>
      </c>
      <c r="F3" s="261"/>
      <c r="G3" s="261"/>
      <c r="J3" s="212"/>
    </row>
    <row r="4" spans="2:10" ht="35.25" customHeight="1" x14ac:dyDescent="0.2">
      <c r="B4" s="262"/>
      <c r="C4" s="262"/>
      <c r="D4" s="262"/>
      <c r="E4" s="48" t="s">
        <v>76</v>
      </c>
      <c r="F4" s="48" t="s">
        <v>51</v>
      </c>
      <c r="G4" s="48" t="s">
        <v>58</v>
      </c>
      <c r="J4" s="58"/>
    </row>
    <row r="5" spans="2:10" ht="66" customHeight="1" x14ac:dyDescent="0.2">
      <c r="B5" s="71" t="s">
        <v>75</v>
      </c>
      <c r="C5" s="46" t="s">
        <v>96</v>
      </c>
      <c r="D5" s="46" t="s">
        <v>85</v>
      </c>
      <c r="E5" s="50">
        <v>23.514936977288098</v>
      </c>
      <c r="F5" s="50">
        <v>17.530373445457613</v>
      </c>
      <c r="G5" s="50">
        <v>33.407371155366491</v>
      </c>
      <c r="J5" s="54"/>
    </row>
    <row r="6" spans="2:10" ht="52.5" customHeight="1" x14ac:dyDescent="0.2">
      <c r="B6" s="71" t="s">
        <v>89</v>
      </c>
      <c r="C6" s="45" t="s">
        <v>97</v>
      </c>
      <c r="D6" s="46" t="s">
        <v>86</v>
      </c>
      <c r="E6" s="50">
        <v>4.0303998415244084</v>
      </c>
      <c r="F6" s="49">
        <v>1.7734184012997964</v>
      </c>
      <c r="G6" s="49">
        <v>7.7611715544177988</v>
      </c>
      <c r="J6" s="54"/>
    </row>
    <row r="7" spans="2:10" s="97" customFormat="1" ht="13.5" customHeight="1" x14ac:dyDescent="0.2">
      <c r="B7" s="258" t="s">
        <v>138</v>
      </c>
      <c r="C7" s="258"/>
      <c r="D7" s="258"/>
      <c r="E7" s="258"/>
      <c r="F7" s="258"/>
      <c r="G7" s="258"/>
      <c r="J7" s="213"/>
    </row>
    <row r="8" spans="2:10" s="97" customFormat="1" ht="13.5" customHeight="1" x14ac:dyDescent="0.2">
      <c r="B8" s="259" t="s">
        <v>94</v>
      </c>
      <c r="C8" s="259"/>
      <c r="D8" s="259"/>
      <c r="E8" s="259"/>
      <c r="F8" s="259"/>
      <c r="G8" s="259"/>
    </row>
    <row r="9" spans="2:10" s="97" customFormat="1" ht="13.5" customHeight="1" x14ac:dyDescent="0.2">
      <c r="B9" s="258" t="s">
        <v>95</v>
      </c>
      <c r="C9" s="258"/>
      <c r="D9" s="258"/>
      <c r="E9" s="258"/>
      <c r="F9" s="258"/>
      <c r="G9" s="258"/>
    </row>
    <row r="10" spans="2:10" s="97" customFormat="1" ht="13.5" customHeight="1" x14ac:dyDescent="0.2">
      <c r="B10" s="258" t="s">
        <v>88</v>
      </c>
      <c r="C10" s="258"/>
      <c r="D10" s="258"/>
      <c r="E10" s="258"/>
      <c r="F10" s="258"/>
      <c r="G10" s="258"/>
    </row>
  </sheetData>
  <mergeCells count="9">
    <mergeCell ref="B10:G10"/>
    <mergeCell ref="B7:G7"/>
    <mergeCell ref="B8:G8"/>
    <mergeCell ref="B9:G9"/>
    <mergeCell ref="B2:G2"/>
    <mergeCell ref="B3:B4"/>
    <mergeCell ref="C3:C4"/>
    <mergeCell ref="D3:D4"/>
    <mergeCell ref="E3:G3"/>
  </mergeCells>
  <pageMargins left="0.2" right="0.38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74"/>
  <sheetViews>
    <sheetView showGridLines="0" zoomScale="30" zoomScaleNormal="30" workbookViewId="0">
      <selection activeCell="B3" sqref="B3:G4"/>
    </sheetView>
  </sheetViews>
  <sheetFormatPr baseColWidth="10" defaultRowHeight="15" x14ac:dyDescent="0.25"/>
  <cols>
    <col min="1" max="1" width="8.28515625" customWidth="1"/>
    <col min="2" max="2" width="13" customWidth="1"/>
    <col min="3" max="3" width="11.5703125" customWidth="1"/>
    <col min="4" max="4" width="11.28515625" customWidth="1"/>
    <col min="5" max="5" width="10.7109375" customWidth="1"/>
    <col min="6" max="6" width="11.28515625" customWidth="1"/>
    <col min="7" max="7" width="10" customWidth="1"/>
  </cols>
  <sheetData>
    <row r="1" spans="2:11" s="36" customFormat="1" x14ac:dyDescent="0.25"/>
    <row r="2" spans="2:11" ht="18.75" customHeight="1" x14ac:dyDescent="0.25">
      <c r="B2" s="276" t="s">
        <v>82</v>
      </c>
      <c r="C2" s="276"/>
      <c r="D2" s="276"/>
      <c r="E2" s="276"/>
      <c r="F2" s="276"/>
      <c r="G2" s="276"/>
    </row>
    <row r="3" spans="2:11" x14ac:dyDescent="0.25">
      <c r="B3" s="305" t="s">
        <v>158</v>
      </c>
      <c r="C3" s="305"/>
      <c r="D3" s="305"/>
      <c r="E3" s="305"/>
      <c r="F3" s="305"/>
      <c r="G3" s="305"/>
    </row>
    <row r="4" spans="2:11" ht="17.25" customHeight="1" thickBot="1" x14ac:dyDescent="0.3">
      <c r="B4" s="309"/>
      <c r="C4" s="309"/>
      <c r="D4" s="309"/>
      <c r="E4" s="309"/>
      <c r="F4" s="309"/>
      <c r="G4" s="309"/>
    </row>
    <row r="5" spans="2:11" ht="28.5" customHeight="1" thickBot="1" x14ac:dyDescent="0.3">
      <c r="B5" s="121" t="s">
        <v>18</v>
      </c>
      <c r="C5" s="121" t="s">
        <v>50</v>
      </c>
      <c r="D5" s="121" t="s">
        <v>59</v>
      </c>
      <c r="E5" s="121" t="s">
        <v>33</v>
      </c>
      <c r="F5" s="121" t="s">
        <v>34</v>
      </c>
      <c r="G5" s="121" t="s">
        <v>1</v>
      </c>
    </row>
    <row r="6" spans="2:11" ht="13.5" customHeight="1" x14ac:dyDescent="0.25">
      <c r="B6" s="122" t="s">
        <v>62</v>
      </c>
      <c r="C6" s="123"/>
      <c r="D6" s="123"/>
      <c r="E6" s="123"/>
      <c r="F6" s="123"/>
      <c r="G6" s="123"/>
    </row>
    <row r="7" spans="2:11" ht="13.5" customHeight="1" x14ac:dyDescent="0.25">
      <c r="B7" s="124" t="s">
        <v>35</v>
      </c>
      <c r="C7" s="125">
        <v>595017</v>
      </c>
      <c r="D7" s="125">
        <v>1415783</v>
      </c>
      <c r="E7" s="125">
        <v>2010800</v>
      </c>
      <c r="F7" s="125">
        <v>2948175</v>
      </c>
      <c r="G7" s="125">
        <v>4958975</v>
      </c>
      <c r="I7" s="28"/>
    </row>
    <row r="8" spans="2:11" ht="13.5" customHeight="1" x14ac:dyDescent="0.25">
      <c r="B8" s="124">
        <v>1999</v>
      </c>
      <c r="C8" s="125">
        <v>588770</v>
      </c>
      <c r="D8" s="125">
        <v>1692444</v>
      </c>
      <c r="E8" s="125">
        <v>2281214</v>
      </c>
      <c r="F8" s="125">
        <v>2817255</v>
      </c>
      <c r="G8" s="125">
        <v>5098469</v>
      </c>
      <c r="I8" s="28"/>
    </row>
    <row r="9" spans="2:11" ht="13.5" customHeight="1" x14ac:dyDescent="0.25">
      <c r="B9" s="124" t="s">
        <v>36</v>
      </c>
      <c r="C9" s="125">
        <v>605930</v>
      </c>
      <c r="D9" s="125">
        <v>1766544</v>
      </c>
      <c r="E9" s="125">
        <v>2372474</v>
      </c>
      <c r="F9" s="125">
        <v>2885467</v>
      </c>
      <c r="G9" s="125">
        <v>5257941</v>
      </c>
      <c r="I9" s="28"/>
    </row>
    <row r="10" spans="2:11" ht="13.5" customHeight="1" x14ac:dyDescent="0.25">
      <c r="B10" s="124">
        <v>2002</v>
      </c>
      <c r="C10" s="125">
        <v>873712</v>
      </c>
      <c r="D10" s="125">
        <v>2237863</v>
      </c>
      <c r="E10" s="125">
        <v>3111575</v>
      </c>
      <c r="F10" s="125">
        <v>2279340</v>
      </c>
      <c r="G10" s="125">
        <v>5390915</v>
      </c>
    </row>
    <row r="11" spans="2:11" ht="13.5" customHeight="1" x14ac:dyDescent="0.25">
      <c r="B11" s="124">
        <v>2003</v>
      </c>
      <c r="C11" s="125">
        <v>690075</v>
      </c>
      <c r="D11" s="125">
        <v>2130823</v>
      </c>
      <c r="E11" s="125">
        <v>2820898</v>
      </c>
      <c r="F11" s="125">
        <v>2664182</v>
      </c>
      <c r="G11" s="125">
        <v>5485080</v>
      </c>
    </row>
    <row r="12" spans="2:11" ht="13.5" customHeight="1" x14ac:dyDescent="0.25">
      <c r="B12" s="124">
        <v>2004</v>
      </c>
      <c r="C12" s="125">
        <v>505968</v>
      </c>
      <c r="D12" s="125">
        <v>2217415</v>
      </c>
      <c r="E12" s="125">
        <v>2723383</v>
      </c>
      <c r="F12" s="125">
        <v>2859058</v>
      </c>
      <c r="G12" s="125">
        <v>5582441</v>
      </c>
    </row>
    <row r="13" spans="2:11" ht="13.5" customHeight="1" x14ac:dyDescent="0.25">
      <c r="B13" s="124">
        <v>2005</v>
      </c>
      <c r="C13" s="125">
        <v>514333</v>
      </c>
      <c r="D13" s="125">
        <v>2026308</v>
      </c>
      <c r="E13" s="125">
        <v>2540641</v>
      </c>
      <c r="F13" s="125">
        <v>3123228</v>
      </c>
      <c r="G13" s="125">
        <v>5663869</v>
      </c>
    </row>
    <row r="14" spans="2:11" ht="13.5" customHeight="1" x14ac:dyDescent="0.25">
      <c r="B14" s="124">
        <v>2006</v>
      </c>
      <c r="C14" s="125">
        <v>877569</v>
      </c>
      <c r="D14" s="125">
        <v>1946105</v>
      </c>
      <c r="E14" s="125">
        <v>2823674</v>
      </c>
      <c r="F14" s="125">
        <v>2956457</v>
      </c>
      <c r="G14" s="125">
        <v>5780131</v>
      </c>
    </row>
    <row r="15" spans="2:11" ht="13.5" customHeight="1" x14ac:dyDescent="0.25">
      <c r="B15" s="124">
        <v>2007</v>
      </c>
      <c r="C15" s="125">
        <v>818230</v>
      </c>
      <c r="D15" s="125">
        <v>1844042</v>
      </c>
      <c r="E15" s="125">
        <v>2662272</v>
      </c>
      <c r="F15" s="125">
        <v>3211094</v>
      </c>
      <c r="G15" s="125">
        <v>5873366</v>
      </c>
      <c r="I15" s="60"/>
      <c r="J15" s="41"/>
      <c r="K15" s="41"/>
    </row>
    <row r="16" spans="2:11" ht="13.5" customHeight="1" x14ac:dyDescent="0.25">
      <c r="B16" s="124">
        <v>2008</v>
      </c>
      <c r="C16" s="125">
        <v>625348</v>
      </c>
      <c r="D16" s="125">
        <v>1954650</v>
      </c>
      <c r="E16" s="125">
        <v>2579998</v>
      </c>
      <c r="F16" s="125">
        <v>3393641</v>
      </c>
      <c r="G16" s="125">
        <v>5973639</v>
      </c>
      <c r="I16" s="60"/>
      <c r="J16" s="41"/>
      <c r="K16" s="41"/>
    </row>
    <row r="17" spans="2:11" ht="13.5" customHeight="1" x14ac:dyDescent="0.25">
      <c r="B17" s="124">
        <v>2009</v>
      </c>
      <c r="C17" s="125">
        <v>684599</v>
      </c>
      <c r="D17" s="125">
        <v>1843417</v>
      </c>
      <c r="E17" s="125">
        <v>2528016</v>
      </c>
      <c r="F17" s="125">
        <v>3546778</v>
      </c>
      <c r="G17" s="125">
        <v>6074794</v>
      </c>
      <c r="I17" s="60"/>
      <c r="J17" s="41"/>
      <c r="K17" s="41"/>
    </row>
    <row r="18" spans="2:11" ht="13.5" customHeight="1" x14ac:dyDescent="0.25">
      <c r="B18" s="124">
        <v>2010</v>
      </c>
      <c r="C18" s="125">
        <v>724624</v>
      </c>
      <c r="D18" s="125">
        <v>1673735</v>
      </c>
      <c r="E18" s="125">
        <v>2398359</v>
      </c>
      <c r="F18" s="125">
        <v>3757009</v>
      </c>
      <c r="G18" s="125">
        <v>6155368</v>
      </c>
      <c r="I18" s="41"/>
      <c r="J18" s="41"/>
      <c r="K18" s="41"/>
    </row>
    <row r="19" spans="2:11" ht="13.5" customHeight="1" x14ac:dyDescent="0.25">
      <c r="B19" s="124">
        <v>2011</v>
      </c>
      <c r="C19" s="125">
        <v>737198</v>
      </c>
      <c r="D19" s="125">
        <v>1583378</v>
      </c>
      <c r="E19" s="125">
        <v>2320576</v>
      </c>
      <c r="F19" s="125">
        <v>3945852</v>
      </c>
      <c r="G19" s="125">
        <v>6266428</v>
      </c>
      <c r="I19" s="41"/>
      <c r="J19" s="41"/>
      <c r="K19" s="41"/>
    </row>
    <row r="20" spans="2:11" ht="13.5" customHeight="1" x14ac:dyDescent="0.25">
      <c r="B20" s="124">
        <v>2012</v>
      </c>
      <c r="C20" s="125">
        <v>469253</v>
      </c>
      <c r="D20" s="125">
        <v>1524467</v>
      </c>
      <c r="E20" s="125">
        <v>1993720</v>
      </c>
      <c r="F20" s="125">
        <v>4361363</v>
      </c>
      <c r="G20" s="125">
        <v>6355083</v>
      </c>
      <c r="I20" s="41"/>
      <c r="J20" s="41"/>
      <c r="K20" s="41"/>
    </row>
    <row r="21" spans="2:11" ht="13.5" customHeight="1" x14ac:dyDescent="0.25">
      <c r="B21" s="124">
        <v>2013</v>
      </c>
      <c r="C21" s="125">
        <v>366990</v>
      </c>
      <c r="D21" s="125">
        <v>1438951</v>
      </c>
      <c r="E21" s="125">
        <v>1805941</v>
      </c>
      <c r="F21" s="125">
        <v>4644100</v>
      </c>
      <c r="G21" s="125">
        <v>6450041</v>
      </c>
      <c r="I21" s="41"/>
      <c r="J21" s="41"/>
      <c r="K21" s="41"/>
    </row>
    <row r="22" spans="2:11" ht="13.5" customHeight="1" x14ac:dyDescent="0.25">
      <c r="B22" s="124">
        <v>2014</v>
      </c>
      <c r="C22" s="125">
        <v>358015</v>
      </c>
      <c r="D22" s="125">
        <v>1421365</v>
      </c>
      <c r="E22" s="125">
        <v>1779380</v>
      </c>
      <c r="F22" s="125">
        <v>4767591</v>
      </c>
      <c r="G22" s="125">
        <v>6546971</v>
      </c>
      <c r="I22" s="41"/>
      <c r="J22" s="41"/>
      <c r="K22" s="41"/>
    </row>
    <row r="23" spans="2:11" ht="13.5" customHeight="1" x14ac:dyDescent="0.25">
      <c r="B23" s="124">
        <v>2015</v>
      </c>
      <c r="C23" s="125">
        <v>360756</v>
      </c>
      <c r="D23" s="125">
        <v>1408134</v>
      </c>
      <c r="E23" s="125">
        <v>1768890</v>
      </c>
      <c r="F23" s="125">
        <v>4885725</v>
      </c>
      <c r="G23" s="125">
        <v>6654615</v>
      </c>
      <c r="I23" s="41"/>
      <c r="J23" s="41"/>
      <c r="K23" s="41"/>
    </row>
    <row r="24" spans="2:11" ht="13.5" customHeight="1" x14ac:dyDescent="0.25">
      <c r="B24" s="124">
        <v>2016</v>
      </c>
      <c r="C24" s="125">
        <v>387242</v>
      </c>
      <c r="D24" s="125">
        <v>1562030</v>
      </c>
      <c r="E24" s="125">
        <v>1949272</v>
      </c>
      <c r="F24" s="125">
        <v>4805136</v>
      </c>
      <c r="G24" s="125">
        <v>6754408</v>
      </c>
    </row>
    <row r="25" spans="2:11" ht="13.5" customHeight="1" x14ac:dyDescent="0.25">
      <c r="B25" s="124">
        <v>2017</v>
      </c>
      <c r="C25" s="126">
        <v>301932</v>
      </c>
      <c r="D25" s="126">
        <v>1507121</v>
      </c>
      <c r="E25" s="126">
        <v>1809053</v>
      </c>
      <c r="F25" s="126">
        <v>5043015</v>
      </c>
      <c r="G25" s="126">
        <v>6852068</v>
      </c>
    </row>
    <row r="26" spans="2:11" ht="13.5" customHeight="1" x14ac:dyDescent="0.25">
      <c r="B26" s="124">
        <v>2018</v>
      </c>
      <c r="C26" s="126">
        <v>335165</v>
      </c>
      <c r="D26" s="126">
        <v>1344645</v>
      </c>
      <c r="E26" s="126">
        <v>1679810</v>
      </c>
      <c r="F26" s="126">
        <v>5265621</v>
      </c>
      <c r="G26" s="126">
        <v>6945431</v>
      </c>
    </row>
    <row r="27" spans="2:11" s="36" customFormat="1" ht="13.5" customHeight="1" x14ac:dyDescent="0.25">
      <c r="B27" s="124">
        <v>2019</v>
      </c>
      <c r="C27" s="126">
        <v>284028</v>
      </c>
      <c r="D27" s="126">
        <v>1373103</v>
      </c>
      <c r="E27" s="126">
        <v>1657131</v>
      </c>
      <c r="F27" s="126">
        <v>5390011</v>
      </c>
      <c r="G27" s="126">
        <v>7047142</v>
      </c>
    </row>
    <row r="28" spans="2:11" ht="13.5" customHeight="1" x14ac:dyDescent="0.25">
      <c r="B28" s="122" t="s">
        <v>51</v>
      </c>
      <c r="C28" s="123"/>
      <c r="D28" s="123"/>
      <c r="E28" s="123"/>
      <c r="F28" s="123"/>
      <c r="G28" s="123"/>
    </row>
    <row r="29" spans="2:11" s="18" customFormat="1" ht="13.5" customHeight="1" x14ac:dyDescent="0.25">
      <c r="B29" s="124" t="s">
        <v>35</v>
      </c>
      <c r="C29" s="125">
        <v>82595</v>
      </c>
      <c r="D29" s="125">
        <v>636722</v>
      </c>
      <c r="E29" s="125">
        <v>719317</v>
      </c>
      <c r="F29" s="125">
        <v>1874247</v>
      </c>
      <c r="G29" s="125">
        <v>2593564</v>
      </c>
    </row>
    <row r="30" spans="2:11" ht="13.5" customHeight="1" x14ac:dyDescent="0.25">
      <c r="B30" s="124">
        <v>1999</v>
      </c>
      <c r="C30" s="125">
        <v>81640</v>
      </c>
      <c r="D30" s="125">
        <v>808219</v>
      </c>
      <c r="E30" s="125">
        <v>889859</v>
      </c>
      <c r="F30" s="125">
        <v>1814922</v>
      </c>
      <c r="G30" s="125">
        <v>2704781</v>
      </c>
    </row>
    <row r="31" spans="2:11" ht="13.5" customHeight="1" x14ac:dyDescent="0.25">
      <c r="B31" s="124" t="s">
        <v>36</v>
      </c>
      <c r="C31" s="125">
        <v>95645</v>
      </c>
      <c r="D31" s="125">
        <v>817837</v>
      </c>
      <c r="E31" s="125">
        <v>913482</v>
      </c>
      <c r="F31" s="125">
        <v>1920242</v>
      </c>
      <c r="G31" s="125">
        <v>2833724</v>
      </c>
    </row>
    <row r="32" spans="2:11" ht="13.5" customHeight="1" x14ac:dyDescent="0.25">
      <c r="B32" s="124">
        <v>2002</v>
      </c>
      <c r="C32" s="125">
        <v>183067</v>
      </c>
      <c r="D32" s="125">
        <v>1216769</v>
      </c>
      <c r="E32" s="125">
        <v>1399836</v>
      </c>
      <c r="F32" s="125">
        <v>1544982</v>
      </c>
      <c r="G32" s="125">
        <v>2944818</v>
      </c>
    </row>
    <row r="33" spans="2:7" ht="13.5" customHeight="1" x14ac:dyDescent="0.25">
      <c r="B33" s="124">
        <v>2003</v>
      </c>
      <c r="C33" s="125">
        <v>172894</v>
      </c>
      <c r="D33" s="125">
        <v>1205262</v>
      </c>
      <c r="E33" s="125">
        <v>1378156</v>
      </c>
      <c r="F33" s="125">
        <v>1640880</v>
      </c>
      <c r="G33" s="125">
        <v>3019036</v>
      </c>
    </row>
    <row r="34" spans="2:7" ht="13.5" customHeight="1" x14ac:dyDescent="0.25">
      <c r="B34" s="124">
        <v>2004</v>
      </c>
      <c r="C34" s="125">
        <v>139378</v>
      </c>
      <c r="D34" s="125">
        <v>1202508</v>
      </c>
      <c r="E34" s="125">
        <v>1341886</v>
      </c>
      <c r="F34" s="125">
        <v>1756547</v>
      </c>
      <c r="G34" s="125">
        <v>3098433</v>
      </c>
    </row>
    <row r="35" spans="2:7" ht="13.5" customHeight="1" x14ac:dyDescent="0.25">
      <c r="B35" s="124">
        <v>2005</v>
      </c>
      <c r="C35" s="125">
        <v>139817</v>
      </c>
      <c r="D35" s="125">
        <v>1166661</v>
      </c>
      <c r="E35" s="125">
        <v>1306478</v>
      </c>
      <c r="F35" s="125">
        <v>1860731</v>
      </c>
      <c r="G35" s="125">
        <v>3167209</v>
      </c>
    </row>
    <row r="36" spans="2:7" ht="13.5" customHeight="1" x14ac:dyDescent="0.25">
      <c r="B36" s="124">
        <v>2006</v>
      </c>
      <c r="C36" s="125">
        <v>236679</v>
      </c>
      <c r="D36" s="125">
        <v>1100228</v>
      </c>
      <c r="E36" s="125">
        <v>1336907</v>
      </c>
      <c r="F36" s="125">
        <v>1930375</v>
      </c>
      <c r="G36" s="125">
        <v>3267282</v>
      </c>
    </row>
    <row r="37" spans="2:7" ht="13.5" customHeight="1" x14ac:dyDescent="0.25">
      <c r="B37" s="124">
        <v>2007</v>
      </c>
      <c r="C37" s="125">
        <v>208602</v>
      </c>
      <c r="D37" s="125">
        <v>1059784</v>
      </c>
      <c r="E37" s="125">
        <v>1268386</v>
      </c>
      <c r="F37" s="125">
        <v>2077097</v>
      </c>
      <c r="G37" s="125">
        <v>3345483</v>
      </c>
    </row>
    <row r="38" spans="2:7" ht="13.5" customHeight="1" x14ac:dyDescent="0.25">
      <c r="B38" s="124">
        <v>2008</v>
      </c>
      <c r="C38" s="125">
        <v>130677</v>
      </c>
      <c r="D38" s="125">
        <v>1093469</v>
      </c>
      <c r="E38" s="125">
        <v>1224146</v>
      </c>
      <c r="F38" s="125">
        <v>2208299</v>
      </c>
      <c r="G38" s="125">
        <v>3432445</v>
      </c>
    </row>
    <row r="39" spans="2:7" ht="13.5" customHeight="1" x14ac:dyDescent="0.25">
      <c r="B39" s="124">
        <v>2009</v>
      </c>
      <c r="C39" s="125">
        <v>140498</v>
      </c>
      <c r="D39" s="125">
        <v>967257</v>
      </c>
      <c r="E39" s="125">
        <v>1107755</v>
      </c>
      <c r="F39" s="125">
        <v>2412429</v>
      </c>
      <c r="G39" s="125">
        <v>3520184</v>
      </c>
    </row>
    <row r="40" spans="2:7" ht="13.5" customHeight="1" x14ac:dyDescent="0.25">
      <c r="B40" s="124">
        <v>2010</v>
      </c>
      <c r="C40" s="125">
        <v>135924</v>
      </c>
      <c r="D40" s="125">
        <v>876449</v>
      </c>
      <c r="E40" s="125">
        <v>1012373</v>
      </c>
      <c r="F40" s="125">
        <v>2577642</v>
      </c>
      <c r="G40" s="125">
        <v>3590015</v>
      </c>
    </row>
    <row r="41" spans="2:7" ht="13.5" customHeight="1" x14ac:dyDescent="0.25">
      <c r="B41" s="124">
        <v>2011</v>
      </c>
      <c r="C41" s="125">
        <v>179180</v>
      </c>
      <c r="D41" s="125">
        <v>860103</v>
      </c>
      <c r="E41" s="125">
        <v>1039283</v>
      </c>
      <c r="F41" s="125">
        <v>2647922</v>
      </c>
      <c r="G41" s="125">
        <v>3687205</v>
      </c>
    </row>
    <row r="42" spans="2:7" ht="13.5" customHeight="1" x14ac:dyDescent="0.25">
      <c r="B42" s="124">
        <v>2012</v>
      </c>
      <c r="C42" s="125">
        <v>65424</v>
      </c>
      <c r="D42" s="125">
        <v>691473</v>
      </c>
      <c r="E42" s="125">
        <v>756897</v>
      </c>
      <c r="F42" s="125">
        <v>3012095</v>
      </c>
      <c r="G42" s="125">
        <v>3768992</v>
      </c>
    </row>
    <row r="43" spans="2:7" ht="13.5" customHeight="1" x14ac:dyDescent="0.25">
      <c r="B43" s="124">
        <v>2013</v>
      </c>
      <c r="C43" s="125">
        <v>84759</v>
      </c>
      <c r="D43" s="125">
        <v>736287</v>
      </c>
      <c r="E43" s="125">
        <v>821046</v>
      </c>
      <c r="F43" s="125">
        <v>3030833</v>
      </c>
      <c r="G43" s="125">
        <v>3851879</v>
      </c>
    </row>
    <row r="44" spans="2:7" ht="13.5" customHeight="1" x14ac:dyDescent="0.25">
      <c r="B44" s="124">
        <v>2014</v>
      </c>
      <c r="C44" s="125">
        <v>78645</v>
      </c>
      <c r="D44" s="125">
        <v>735701</v>
      </c>
      <c r="E44" s="125">
        <v>814346</v>
      </c>
      <c r="F44" s="125">
        <v>3126576</v>
      </c>
      <c r="G44" s="125">
        <v>3940922</v>
      </c>
    </row>
    <row r="45" spans="2:7" ht="13.5" customHeight="1" x14ac:dyDescent="0.25">
      <c r="B45" s="124">
        <v>2015</v>
      </c>
      <c r="C45" s="125">
        <v>66164</v>
      </c>
      <c r="D45" s="125">
        <v>714162</v>
      </c>
      <c r="E45" s="125">
        <v>780326</v>
      </c>
      <c r="F45" s="125">
        <v>3252426</v>
      </c>
      <c r="G45" s="125">
        <v>4032752</v>
      </c>
    </row>
    <row r="46" spans="2:7" ht="13.5" customHeight="1" x14ac:dyDescent="0.25">
      <c r="B46" s="124">
        <v>2016</v>
      </c>
      <c r="C46" s="125">
        <v>67173</v>
      </c>
      <c r="D46" s="125">
        <v>837590</v>
      </c>
      <c r="E46" s="125">
        <v>904763</v>
      </c>
      <c r="F46" s="125">
        <v>3219853</v>
      </c>
      <c r="G46" s="125">
        <v>4124616</v>
      </c>
    </row>
    <row r="47" spans="2:7" ht="13.5" customHeight="1" x14ac:dyDescent="0.25">
      <c r="B47" s="124">
        <v>2017</v>
      </c>
      <c r="C47" s="126">
        <v>65207</v>
      </c>
      <c r="D47" s="126">
        <v>787885</v>
      </c>
      <c r="E47" s="126">
        <v>853092</v>
      </c>
      <c r="F47" s="126">
        <v>3359998</v>
      </c>
      <c r="G47" s="126">
        <v>4213090</v>
      </c>
    </row>
    <row r="48" spans="2:7" ht="13.5" customHeight="1" x14ac:dyDescent="0.25">
      <c r="B48" s="124">
        <v>2018</v>
      </c>
      <c r="C48" s="126">
        <v>69884</v>
      </c>
      <c r="D48" s="126">
        <v>693779</v>
      </c>
      <c r="E48" s="126">
        <v>763663</v>
      </c>
      <c r="F48" s="126">
        <v>3534151</v>
      </c>
      <c r="G48" s="126">
        <v>4297814</v>
      </c>
    </row>
    <row r="49" spans="2:7" s="36" customFormat="1" ht="13.5" customHeight="1" x14ac:dyDescent="0.25">
      <c r="B49" s="124">
        <v>2019</v>
      </c>
      <c r="C49" s="126">
        <v>77868</v>
      </c>
      <c r="D49" s="126">
        <v>691863</v>
      </c>
      <c r="E49" s="126">
        <v>769731</v>
      </c>
      <c r="F49" s="126">
        <v>3621111</v>
      </c>
      <c r="G49" s="126">
        <v>4390842</v>
      </c>
    </row>
    <row r="50" spans="2:7" ht="13.5" customHeight="1" x14ac:dyDescent="0.25">
      <c r="B50" s="122" t="s">
        <v>58</v>
      </c>
      <c r="C50" s="123"/>
      <c r="D50" s="123"/>
      <c r="E50" s="123"/>
      <c r="F50" s="123"/>
      <c r="G50" s="123"/>
    </row>
    <row r="51" spans="2:7" s="18" customFormat="1" ht="13.5" customHeight="1" x14ac:dyDescent="0.25">
      <c r="B51" s="124" t="s">
        <v>35</v>
      </c>
      <c r="C51" s="125">
        <v>512422</v>
      </c>
      <c r="D51" s="125">
        <v>779061</v>
      </c>
      <c r="E51" s="125">
        <v>1291483</v>
      </c>
      <c r="F51" s="125">
        <v>1073928</v>
      </c>
      <c r="G51" s="125">
        <v>2365411</v>
      </c>
    </row>
    <row r="52" spans="2:7" ht="13.5" customHeight="1" x14ac:dyDescent="0.25">
      <c r="B52" s="124">
        <v>1999</v>
      </c>
      <c r="C52" s="125">
        <v>507130</v>
      </c>
      <c r="D52" s="125">
        <v>884225</v>
      </c>
      <c r="E52" s="125">
        <v>1391355</v>
      </c>
      <c r="F52" s="125">
        <v>1002333</v>
      </c>
      <c r="G52" s="125">
        <v>2393688</v>
      </c>
    </row>
    <row r="53" spans="2:7" ht="13.5" customHeight="1" x14ac:dyDescent="0.25">
      <c r="B53" s="124" t="s">
        <v>36</v>
      </c>
      <c r="C53" s="125">
        <v>510285</v>
      </c>
      <c r="D53" s="125">
        <v>948707</v>
      </c>
      <c r="E53" s="125">
        <v>1458992</v>
      </c>
      <c r="F53" s="125">
        <v>965225</v>
      </c>
      <c r="G53" s="125">
        <v>2424217</v>
      </c>
    </row>
    <row r="54" spans="2:7" ht="13.5" customHeight="1" x14ac:dyDescent="0.25">
      <c r="B54" s="124">
        <v>2002</v>
      </c>
      <c r="C54" s="125">
        <v>690645</v>
      </c>
      <c r="D54" s="125">
        <v>1021094</v>
      </c>
      <c r="E54" s="125">
        <v>1711739</v>
      </c>
      <c r="F54" s="125">
        <v>734358</v>
      </c>
      <c r="G54" s="125">
        <v>2446097</v>
      </c>
    </row>
    <row r="55" spans="2:7" ht="13.5" customHeight="1" x14ac:dyDescent="0.25">
      <c r="B55" s="124">
        <v>2003</v>
      </c>
      <c r="C55" s="125">
        <v>517181</v>
      </c>
      <c r="D55" s="125">
        <v>925561</v>
      </c>
      <c r="E55" s="125">
        <v>1442742</v>
      </c>
      <c r="F55" s="125">
        <v>1023302</v>
      </c>
      <c r="G55" s="125">
        <v>2466044</v>
      </c>
    </row>
    <row r="56" spans="2:7" ht="13.5" customHeight="1" x14ac:dyDescent="0.25">
      <c r="B56" s="124">
        <v>2004</v>
      </c>
      <c r="C56" s="125">
        <v>366590</v>
      </c>
      <c r="D56" s="125">
        <v>1014907</v>
      </c>
      <c r="E56" s="125">
        <v>1381497</v>
      </c>
      <c r="F56" s="125">
        <v>1102511</v>
      </c>
      <c r="G56" s="125">
        <v>2484008</v>
      </c>
    </row>
    <row r="57" spans="2:7" ht="13.5" customHeight="1" x14ac:dyDescent="0.25">
      <c r="B57" s="124">
        <v>2005</v>
      </c>
      <c r="C57" s="125">
        <v>374516</v>
      </c>
      <c r="D57" s="125">
        <v>859647</v>
      </c>
      <c r="E57" s="125">
        <v>1234163</v>
      </c>
      <c r="F57" s="125">
        <v>1262497</v>
      </c>
      <c r="G57" s="125">
        <v>2496660</v>
      </c>
    </row>
    <row r="58" spans="2:7" ht="13.5" customHeight="1" x14ac:dyDescent="0.25">
      <c r="B58" s="124">
        <v>2006</v>
      </c>
      <c r="C58" s="125">
        <v>640890</v>
      </c>
      <c r="D58" s="125">
        <v>845877</v>
      </c>
      <c r="E58" s="125">
        <v>1486767</v>
      </c>
      <c r="F58" s="125">
        <v>1026082</v>
      </c>
      <c r="G58" s="125">
        <v>2512849</v>
      </c>
    </row>
    <row r="59" spans="2:7" ht="13.5" customHeight="1" x14ac:dyDescent="0.25">
      <c r="B59" s="124">
        <v>2007</v>
      </c>
      <c r="C59" s="125">
        <v>609628</v>
      </c>
      <c r="D59" s="125">
        <v>784258</v>
      </c>
      <c r="E59" s="125">
        <v>1393886</v>
      </c>
      <c r="F59" s="125">
        <v>1133997</v>
      </c>
      <c r="G59" s="125">
        <v>2527883</v>
      </c>
    </row>
    <row r="60" spans="2:7" ht="13.5" customHeight="1" x14ac:dyDescent="0.25">
      <c r="B60" s="124">
        <v>2008</v>
      </c>
      <c r="C60" s="125">
        <v>494671</v>
      </c>
      <c r="D60" s="125">
        <v>861181</v>
      </c>
      <c r="E60" s="125">
        <v>1355852</v>
      </c>
      <c r="F60" s="125">
        <v>1185342</v>
      </c>
      <c r="G60" s="125">
        <v>2541194</v>
      </c>
    </row>
    <row r="61" spans="2:7" ht="13.5" customHeight="1" x14ac:dyDescent="0.25">
      <c r="B61" s="124">
        <v>2009</v>
      </c>
      <c r="C61" s="125">
        <v>544101</v>
      </c>
      <c r="D61" s="125">
        <v>876160</v>
      </c>
      <c r="E61" s="125">
        <v>1420261</v>
      </c>
      <c r="F61" s="125">
        <v>1134349</v>
      </c>
      <c r="G61" s="125">
        <v>2554610</v>
      </c>
    </row>
    <row r="62" spans="2:7" ht="13.5" customHeight="1" x14ac:dyDescent="0.25">
      <c r="B62" s="124">
        <v>2010</v>
      </c>
      <c r="C62" s="125">
        <v>588700</v>
      </c>
      <c r="D62" s="125">
        <v>797286</v>
      </c>
      <c r="E62" s="125">
        <v>1385986</v>
      </c>
      <c r="F62" s="125">
        <v>1179367</v>
      </c>
      <c r="G62" s="125">
        <v>2565353</v>
      </c>
    </row>
    <row r="63" spans="2:7" ht="13.5" customHeight="1" x14ac:dyDescent="0.25">
      <c r="B63" s="124">
        <v>2011</v>
      </c>
      <c r="C63" s="125">
        <v>558018</v>
      </c>
      <c r="D63" s="125">
        <v>723275</v>
      </c>
      <c r="E63" s="125">
        <v>1281293</v>
      </c>
      <c r="F63" s="125">
        <v>1297930</v>
      </c>
      <c r="G63" s="125">
        <v>2579223</v>
      </c>
    </row>
    <row r="64" spans="2:7" ht="13.5" customHeight="1" x14ac:dyDescent="0.25">
      <c r="B64" s="124">
        <v>2012</v>
      </c>
      <c r="C64" s="125">
        <v>403829</v>
      </c>
      <c r="D64" s="125">
        <v>832994</v>
      </c>
      <c r="E64" s="125">
        <v>1236823</v>
      </c>
      <c r="F64" s="125">
        <v>1349268</v>
      </c>
      <c r="G64" s="125">
        <v>2586091</v>
      </c>
    </row>
    <row r="65" spans="2:9" ht="13.5" customHeight="1" x14ac:dyDescent="0.25">
      <c r="B65" s="124">
        <v>2013</v>
      </c>
      <c r="C65" s="125">
        <v>282231</v>
      </c>
      <c r="D65" s="125">
        <v>702664</v>
      </c>
      <c r="E65" s="125">
        <v>984895</v>
      </c>
      <c r="F65" s="125">
        <v>1613267</v>
      </c>
      <c r="G65" s="125">
        <v>2598162</v>
      </c>
    </row>
    <row r="66" spans="2:9" ht="13.5" customHeight="1" x14ac:dyDescent="0.25">
      <c r="B66" s="124">
        <v>2014</v>
      </c>
      <c r="C66" s="125">
        <v>279370</v>
      </c>
      <c r="D66" s="125">
        <v>685664</v>
      </c>
      <c r="E66" s="125">
        <v>965034</v>
      </c>
      <c r="F66" s="125">
        <v>1641015</v>
      </c>
      <c r="G66" s="125">
        <v>2606049</v>
      </c>
    </row>
    <row r="67" spans="2:9" ht="13.5" customHeight="1" x14ac:dyDescent="0.25">
      <c r="B67" s="124">
        <v>2015</v>
      </c>
      <c r="C67" s="125">
        <v>294592</v>
      </c>
      <c r="D67" s="125">
        <v>693972</v>
      </c>
      <c r="E67" s="125">
        <v>988564</v>
      </c>
      <c r="F67" s="125">
        <v>1633299</v>
      </c>
      <c r="G67" s="125">
        <v>2621863</v>
      </c>
    </row>
    <row r="68" spans="2:9" ht="13.5" customHeight="1" x14ac:dyDescent="0.25">
      <c r="B68" s="124">
        <v>2016</v>
      </c>
      <c r="C68" s="125">
        <v>320069</v>
      </c>
      <c r="D68" s="125">
        <v>724440</v>
      </c>
      <c r="E68" s="125">
        <v>1044509</v>
      </c>
      <c r="F68" s="125">
        <v>1585283</v>
      </c>
      <c r="G68" s="125">
        <v>2629792</v>
      </c>
    </row>
    <row r="69" spans="2:9" ht="13.5" customHeight="1" x14ac:dyDescent="0.25">
      <c r="B69" s="124">
        <v>2017</v>
      </c>
      <c r="C69" s="125">
        <v>236725</v>
      </c>
      <c r="D69" s="125">
        <v>719236</v>
      </c>
      <c r="E69" s="125">
        <v>955961</v>
      </c>
      <c r="F69" s="125">
        <v>1683017</v>
      </c>
      <c r="G69" s="125">
        <v>2638978</v>
      </c>
    </row>
    <row r="70" spans="2:9" ht="13.5" customHeight="1" x14ac:dyDescent="0.25">
      <c r="B70" s="222">
        <v>2018</v>
      </c>
      <c r="C70" s="223">
        <v>265281</v>
      </c>
      <c r="D70" s="223">
        <v>650866</v>
      </c>
      <c r="E70" s="223">
        <v>916147</v>
      </c>
      <c r="F70" s="223">
        <v>1731470</v>
      </c>
      <c r="G70" s="223">
        <v>2647617</v>
      </c>
    </row>
    <row r="71" spans="2:9" s="36" customFormat="1" ht="13.5" customHeight="1" x14ac:dyDescent="0.25">
      <c r="B71" s="127">
        <v>2019</v>
      </c>
      <c r="C71" s="128">
        <v>206160</v>
      </c>
      <c r="D71" s="128">
        <v>681240</v>
      </c>
      <c r="E71" s="128">
        <v>887400</v>
      </c>
      <c r="F71" s="128">
        <v>1768900</v>
      </c>
      <c r="G71" s="128">
        <v>2656300</v>
      </c>
    </row>
    <row r="72" spans="2:9" ht="17.25" customHeight="1" x14ac:dyDescent="0.25">
      <c r="B72" s="117" t="s">
        <v>128</v>
      </c>
      <c r="C72" s="94"/>
      <c r="D72" s="94"/>
      <c r="E72" s="94"/>
      <c r="F72" s="94"/>
      <c r="G72" s="17"/>
      <c r="I72" s="2"/>
    </row>
    <row r="73" spans="2:9" ht="12" customHeight="1" x14ac:dyDescent="0.25">
      <c r="B73" s="117" t="s">
        <v>155</v>
      </c>
      <c r="C73" s="75"/>
      <c r="D73" s="75"/>
      <c r="E73" s="75"/>
      <c r="F73" s="75"/>
    </row>
    <row r="74" spans="2:9" x14ac:dyDescent="0.25">
      <c r="B74" s="117" t="s">
        <v>129</v>
      </c>
      <c r="C74" s="75"/>
      <c r="D74" s="75"/>
      <c r="E74" s="75"/>
      <c r="F74" s="75"/>
    </row>
  </sheetData>
  <mergeCells count="2">
    <mergeCell ref="B3:G4"/>
    <mergeCell ref="B2:G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showGridLines="0" topLeftCell="A22" zoomScale="90" zoomScaleNormal="90" workbookViewId="0">
      <selection activeCell="S25" sqref="S25"/>
    </sheetView>
  </sheetViews>
  <sheetFormatPr baseColWidth="10" defaultRowHeight="15" x14ac:dyDescent="0.25"/>
  <cols>
    <col min="1" max="1" width="11.42578125" style="36"/>
    <col min="2" max="2" width="20.42578125" style="36" customWidth="1"/>
    <col min="3" max="12" width="9" style="36" customWidth="1"/>
    <col min="13" max="18" width="9.5703125" style="36" customWidth="1"/>
    <col min="19" max="16384" width="11.42578125" style="36"/>
  </cols>
  <sheetData>
    <row r="2" spans="2:12" ht="22.5" customHeight="1" x14ac:dyDescent="0.25">
      <c r="B2" s="276" t="s">
        <v>118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2:12" ht="33" customHeight="1" thickBot="1" x14ac:dyDescent="0.3">
      <c r="B3" s="309" t="s">
        <v>157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</row>
    <row r="4" spans="2:12" ht="28.5" customHeight="1" x14ac:dyDescent="0.25">
      <c r="B4" s="310" t="s">
        <v>119</v>
      </c>
      <c r="C4" s="312" t="s">
        <v>106</v>
      </c>
      <c r="D4" s="312"/>
      <c r="E4" s="312" t="s">
        <v>107</v>
      </c>
      <c r="F4" s="312"/>
      <c r="G4" s="312" t="s">
        <v>33</v>
      </c>
      <c r="H4" s="312"/>
      <c r="I4" s="312" t="s">
        <v>108</v>
      </c>
      <c r="J4" s="312"/>
      <c r="K4" s="312" t="s">
        <v>1</v>
      </c>
      <c r="L4" s="313"/>
    </row>
    <row r="5" spans="2:12" ht="28.5" customHeight="1" thickBot="1" x14ac:dyDescent="0.3">
      <c r="B5" s="311"/>
      <c r="C5" s="146" t="s">
        <v>109</v>
      </c>
      <c r="D5" s="146" t="s">
        <v>110</v>
      </c>
      <c r="E5" s="146" t="s">
        <v>109</v>
      </c>
      <c r="F5" s="146" t="s">
        <v>110</v>
      </c>
      <c r="G5" s="146" t="s">
        <v>109</v>
      </c>
      <c r="H5" s="146" t="s">
        <v>110</v>
      </c>
      <c r="I5" s="146" t="s">
        <v>109</v>
      </c>
      <c r="J5" s="146" t="s">
        <v>110</v>
      </c>
      <c r="K5" s="146" t="s">
        <v>109</v>
      </c>
      <c r="L5" s="163" t="s">
        <v>110</v>
      </c>
    </row>
    <row r="6" spans="2:12" ht="15.75" customHeight="1" x14ac:dyDescent="0.25">
      <c r="B6" s="122" t="s">
        <v>111</v>
      </c>
      <c r="C6" s="123"/>
      <c r="D6" s="147"/>
      <c r="E6" s="123"/>
      <c r="F6" s="147"/>
      <c r="G6" s="123"/>
      <c r="H6" s="147"/>
      <c r="I6" s="123"/>
      <c r="J6" s="147"/>
      <c r="K6" s="123"/>
      <c r="L6" s="147"/>
    </row>
    <row r="7" spans="2:12" s="2" customFormat="1" ht="15.75" customHeight="1" x14ac:dyDescent="0.25">
      <c r="B7" s="148">
        <v>2015</v>
      </c>
      <c r="C7" s="219">
        <v>4129</v>
      </c>
      <c r="D7" s="224">
        <v>0.79868002120012849</v>
      </c>
      <c r="E7" s="151">
        <v>53825</v>
      </c>
      <c r="F7" s="152">
        <v>10.411468186267113</v>
      </c>
      <c r="G7" s="151">
        <v>57954</v>
      </c>
      <c r="H7" s="152">
        <v>11.210148207467242</v>
      </c>
      <c r="I7" s="151">
        <v>459024</v>
      </c>
      <c r="J7" s="152">
        <v>88.789851792532758</v>
      </c>
      <c r="K7" s="151">
        <v>516978</v>
      </c>
      <c r="L7" s="152">
        <v>100</v>
      </c>
    </row>
    <row r="8" spans="2:12" s="2" customFormat="1" ht="15.75" customHeight="1" x14ac:dyDescent="0.25">
      <c r="B8" s="148">
        <v>2016</v>
      </c>
      <c r="C8" s="219">
        <v>6203</v>
      </c>
      <c r="D8" s="224">
        <v>1.1990991774678399</v>
      </c>
      <c r="E8" s="151">
        <v>62838</v>
      </c>
      <c r="F8" s="152">
        <v>12.147185896134776</v>
      </c>
      <c r="G8" s="151">
        <v>69041</v>
      </c>
      <c r="H8" s="152">
        <v>13.346285073602614</v>
      </c>
      <c r="I8" s="151">
        <v>448264</v>
      </c>
      <c r="J8" s="152">
        <v>86.653714926397384</v>
      </c>
      <c r="K8" s="151">
        <v>517305</v>
      </c>
      <c r="L8" s="152">
        <v>100</v>
      </c>
    </row>
    <row r="9" spans="2:12" s="2" customFormat="1" ht="15.75" customHeight="1" x14ac:dyDescent="0.25">
      <c r="B9" s="148">
        <v>2017</v>
      </c>
      <c r="C9" s="219">
        <v>3717</v>
      </c>
      <c r="D9" s="224">
        <v>0.72012275215920585</v>
      </c>
      <c r="E9" s="149">
        <v>56097</v>
      </c>
      <c r="F9" s="150">
        <v>10.868099550141235</v>
      </c>
      <c r="G9" s="149">
        <v>59814</v>
      </c>
      <c r="H9" s="150">
        <v>11.588222302300441</v>
      </c>
      <c r="I9" s="149">
        <v>456348</v>
      </c>
      <c r="J9" s="150">
        <v>88.411777697699563</v>
      </c>
      <c r="K9" s="149">
        <v>516162</v>
      </c>
      <c r="L9" s="150">
        <v>100</v>
      </c>
    </row>
    <row r="10" spans="2:12" s="2" customFormat="1" ht="15.75" customHeight="1" x14ac:dyDescent="0.25">
      <c r="B10" s="148">
        <v>2018</v>
      </c>
      <c r="C10" s="219">
        <v>2495</v>
      </c>
      <c r="D10" s="224">
        <v>0.48798424368309773</v>
      </c>
      <c r="E10" s="219">
        <v>66335</v>
      </c>
      <c r="F10" s="224">
        <v>12.974122166219756</v>
      </c>
      <c r="G10" s="149">
        <v>68830</v>
      </c>
      <c r="H10" s="150">
        <v>13.462106409902853</v>
      </c>
      <c r="I10" s="149">
        <v>442457</v>
      </c>
      <c r="J10" s="150">
        <v>86.537893590097141</v>
      </c>
      <c r="K10" s="149">
        <v>511287</v>
      </c>
      <c r="L10" s="150">
        <v>100</v>
      </c>
    </row>
    <row r="11" spans="2:12" s="2" customFormat="1" ht="15.75" customHeight="1" x14ac:dyDescent="0.25">
      <c r="B11" s="148">
        <v>2019</v>
      </c>
      <c r="C11" s="219">
        <v>1575</v>
      </c>
      <c r="D11" s="224">
        <v>0.30611768913214177</v>
      </c>
      <c r="E11" s="219">
        <v>63073</v>
      </c>
      <c r="F11" s="224">
        <v>12.258895877226399</v>
      </c>
      <c r="G11" s="219">
        <v>64648</v>
      </c>
      <c r="H11" s="224">
        <v>12.565013566358541</v>
      </c>
      <c r="I11" s="149">
        <v>449860</v>
      </c>
      <c r="J11" s="150">
        <v>87.434986433641456</v>
      </c>
      <c r="K11" s="149">
        <v>514508</v>
      </c>
      <c r="L11" s="150">
        <v>100</v>
      </c>
    </row>
    <row r="12" spans="2:12" ht="15.75" customHeight="1" x14ac:dyDescent="0.25">
      <c r="B12" s="153" t="s">
        <v>112</v>
      </c>
      <c r="C12" s="164"/>
      <c r="D12" s="165"/>
      <c r="E12" s="164"/>
      <c r="F12" s="165"/>
      <c r="G12" s="164"/>
      <c r="H12" s="165"/>
      <c r="I12" s="164"/>
      <c r="J12" s="165"/>
      <c r="K12" s="164"/>
      <c r="L12" s="165"/>
    </row>
    <row r="13" spans="2:12" s="2" customFormat="1" ht="15.75" customHeight="1" x14ac:dyDescent="0.25">
      <c r="B13" s="148">
        <v>2015</v>
      </c>
      <c r="C13" s="149">
        <v>60762</v>
      </c>
      <c r="D13" s="150">
        <v>14.846615273722405</v>
      </c>
      <c r="E13" s="151">
        <v>146225</v>
      </c>
      <c r="F13" s="152">
        <v>35.72868434877158</v>
      </c>
      <c r="G13" s="151">
        <v>206987</v>
      </c>
      <c r="H13" s="152">
        <v>50.575299622493986</v>
      </c>
      <c r="I13" s="151">
        <v>202278</v>
      </c>
      <c r="J13" s="152">
        <v>49.424700377506014</v>
      </c>
      <c r="K13" s="151">
        <v>409265</v>
      </c>
      <c r="L13" s="152">
        <v>100</v>
      </c>
    </row>
    <row r="14" spans="2:12" s="2" customFormat="1" ht="15.75" customHeight="1" x14ac:dyDescent="0.25">
      <c r="B14" s="148">
        <v>2016</v>
      </c>
      <c r="C14" s="149">
        <v>63782</v>
      </c>
      <c r="D14" s="150">
        <v>15.427259775975541</v>
      </c>
      <c r="E14" s="151">
        <v>134942</v>
      </c>
      <c r="F14" s="152">
        <v>32.639071974690218</v>
      </c>
      <c r="G14" s="151">
        <v>198724</v>
      </c>
      <c r="H14" s="152">
        <v>48.066331750665761</v>
      </c>
      <c r="I14" s="151">
        <v>214713</v>
      </c>
      <c r="J14" s="152">
        <v>51.933668249334239</v>
      </c>
      <c r="K14" s="151">
        <v>413437</v>
      </c>
      <c r="L14" s="152">
        <v>100</v>
      </c>
    </row>
    <row r="15" spans="2:12" s="2" customFormat="1" ht="15.75" customHeight="1" x14ac:dyDescent="0.25">
      <c r="B15" s="148">
        <v>2017</v>
      </c>
      <c r="C15" s="149">
        <v>33894</v>
      </c>
      <c r="D15" s="150">
        <v>8.0921377769182836</v>
      </c>
      <c r="E15" s="149">
        <v>148673</v>
      </c>
      <c r="F15" s="150">
        <v>35.495438712095712</v>
      </c>
      <c r="G15" s="149">
        <v>182567</v>
      </c>
      <c r="H15" s="150">
        <v>43.587576489013991</v>
      </c>
      <c r="I15" s="149">
        <v>236284</v>
      </c>
      <c r="J15" s="150">
        <v>56.412423510986009</v>
      </c>
      <c r="K15" s="149">
        <v>418851</v>
      </c>
      <c r="L15" s="150">
        <v>100</v>
      </c>
    </row>
    <row r="16" spans="2:12" s="2" customFormat="1" ht="15.75" customHeight="1" x14ac:dyDescent="0.25">
      <c r="B16" s="148">
        <v>2018</v>
      </c>
      <c r="C16" s="219">
        <v>41537</v>
      </c>
      <c r="D16" s="224">
        <v>9.782342467947208</v>
      </c>
      <c r="E16" s="149">
        <v>114282</v>
      </c>
      <c r="F16" s="150">
        <v>26.914453665935017</v>
      </c>
      <c r="G16" s="149">
        <v>155819</v>
      </c>
      <c r="H16" s="150">
        <v>36.696796133882224</v>
      </c>
      <c r="I16" s="149">
        <v>268793</v>
      </c>
      <c r="J16" s="150">
        <v>63.303203866117776</v>
      </c>
      <c r="K16" s="149">
        <v>424612</v>
      </c>
      <c r="L16" s="150">
        <v>100</v>
      </c>
    </row>
    <row r="17" spans="2:12" s="2" customFormat="1" ht="15.75" customHeight="1" x14ac:dyDescent="0.25">
      <c r="B17" s="148">
        <v>2019</v>
      </c>
      <c r="C17" s="219">
        <v>35736</v>
      </c>
      <c r="D17" s="224">
        <v>8.326227056044063</v>
      </c>
      <c r="E17" s="149">
        <v>124457</v>
      </c>
      <c r="F17" s="150">
        <v>28.997572216086748</v>
      </c>
      <c r="G17" s="149">
        <v>160193</v>
      </c>
      <c r="H17" s="150">
        <v>37.323799272130813</v>
      </c>
      <c r="I17" s="149">
        <v>269005</v>
      </c>
      <c r="J17" s="150">
        <v>62.676200727869187</v>
      </c>
      <c r="K17" s="149">
        <v>429198</v>
      </c>
      <c r="L17" s="150">
        <v>100</v>
      </c>
    </row>
    <row r="18" spans="2:12" ht="15.75" customHeight="1" x14ac:dyDescent="0.25">
      <c r="B18" s="153" t="s">
        <v>113</v>
      </c>
      <c r="C18" s="164"/>
      <c r="D18" s="165"/>
      <c r="E18" s="164"/>
      <c r="F18" s="165"/>
      <c r="G18" s="164"/>
      <c r="H18" s="165"/>
      <c r="I18" s="164"/>
      <c r="J18" s="165"/>
      <c r="K18" s="164"/>
      <c r="L18" s="165"/>
    </row>
    <row r="19" spans="2:12" s="2" customFormat="1" ht="15.75" customHeight="1" x14ac:dyDescent="0.25">
      <c r="B19" s="148">
        <v>2015</v>
      </c>
      <c r="C19" s="149">
        <v>47760</v>
      </c>
      <c r="D19" s="150">
        <v>8.970344896238128</v>
      </c>
      <c r="E19" s="151">
        <v>196252</v>
      </c>
      <c r="F19" s="152">
        <v>36.860304157799938</v>
      </c>
      <c r="G19" s="151">
        <v>244012</v>
      </c>
      <c r="H19" s="152">
        <v>45.830649054038062</v>
      </c>
      <c r="I19" s="151">
        <v>288409</v>
      </c>
      <c r="J19" s="152">
        <v>54.169350945961938</v>
      </c>
      <c r="K19" s="151">
        <v>532421</v>
      </c>
      <c r="L19" s="152">
        <v>100</v>
      </c>
    </row>
    <row r="20" spans="2:12" s="2" customFormat="1" ht="15.75" customHeight="1" x14ac:dyDescent="0.25">
      <c r="B20" s="148">
        <v>2016</v>
      </c>
      <c r="C20" s="149">
        <v>64100</v>
      </c>
      <c r="D20" s="150">
        <v>11.884037012935245</v>
      </c>
      <c r="E20" s="151">
        <v>191704</v>
      </c>
      <c r="F20" s="152">
        <v>35.541613596376571</v>
      </c>
      <c r="G20" s="151">
        <v>255804</v>
      </c>
      <c r="H20" s="152">
        <v>47.425650609311816</v>
      </c>
      <c r="I20" s="151">
        <v>283575</v>
      </c>
      <c r="J20" s="152">
        <v>52.574349390688184</v>
      </c>
      <c r="K20" s="151">
        <v>539379</v>
      </c>
      <c r="L20" s="152">
        <v>100</v>
      </c>
    </row>
    <row r="21" spans="2:12" s="2" customFormat="1" ht="15.75" customHeight="1" x14ac:dyDescent="0.25">
      <c r="B21" s="148">
        <v>2017</v>
      </c>
      <c r="C21" s="149">
        <v>49203</v>
      </c>
      <c r="D21" s="150">
        <v>9.0229907189894867</v>
      </c>
      <c r="E21" s="149">
        <v>188969</v>
      </c>
      <c r="F21" s="150">
        <v>34.653690489944196</v>
      </c>
      <c r="G21" s="149">
        <v>238172</v>
      </c>
      <c r="H21" s="150">
        <v>43.676681208933687</v>
      </c>
      <c r="I21" s="149">
        <v>307135</v>
      </c>
      <c r="J21" s="150">
        <v>56.323318791066313</v>
      </c>
      <c r="K21" s="149">
        <v>545307</v>
      </c>
      <c r="L21" s="150">
        <v>100</v>
      </c>
    </row>
    <row r="22" spans="2:12" s="2" customFormat="1" ht="15.75" customHeight="1" x14ac:dyDescent="0.25">
      <c r="B22" s="148">
        <v>2018</v>
      </c>
      <c r="C22" s="219">
        <v>50901</v>
      </c>
      <c r="D22" s="224">
        <v>9.2363888425163125</v>
      </c>
      <c r="E22" s="149">
        <v>174929</v>
      </c>
      <c r="F22" s="150">
        <v>31.742249932860574</v>
      </c>
      <c r="G22" s="149">
        <v>225830</v>
      </c>
      <c r="H22" s="150">
        <v>40.978638775376886</v>
      </c>
      <c r="I22" s="149">
        <v>325262</v>
      </c>
      <c r="J22" s="150">
        <v>59.021361224623114</v>
      </c>
      <c r="K22" s="149">
        <v>551092</v>
      </c>
      <c r="L22" s="150">
        <v>100</v>
      </c>
    </row>
    <row r="23" spans="2:12" s="2" customFormat="1" ht="15.75" customHeight="1" x14ac:dyDescent="0.25">
      <c r="B23" s="155">
        <v>2019</v>
      </c>
      <c r="C23" s="219">
        <v>26141</v>
      </c>
      <c r="D23" s="224">
        <v>4.6891704755002905</v>
      </c>
      <c r="E23" s="156">
        <v>177380</v>
      </c>
      <c r="F23" s="150">
        <v>31.818410119897539</v>
      </c>
      <c r="G23" s="156">
        <v>203521</v>
      </c>
      <c r="H23" s="150">
        <v>36.507580595397826</v>
      </c>
      <c r="I23" s="156">
        <v>353955</v>
      </c>
      <c r="J23" s="150">
        <v>63.492419404602174</v>
      </c>
      <c r="K23" s="156">
        <v>557476</v>
      </c>
      <c r="L23" s="150">
        <v>100</v>
      </c>
    </row>
    <row r="24" spans="2:12" ht="15.75" customHeight="1" x14ac:dyDescent="0.25">
      <c r="B24" s="153" t="s">
        <v>114</v>
      </c>
      <c r="C24" s="164"/>
      <c r="D24" s="165"/>
      <c r="E24" s="164"/>
      <c r="F24" s="165"/>
      <c r="G24" s="164"/>
      <c r="H24" s="165"/>
      <c r="I24" s="164"/>
      <c r="J24" s="165"/>
      <c r="K24" s="164"/>
      <c r="L24" s="165"/>
    </row>
    <row r="25" spans="2:12" s="2" customFormat="1" ht="15.75" customHeight="1" x14ac:dyDescent="0.25">
      <c r="B25" s="148">
        <v>2015</v>
      </c>
      <c r="C25" s="149">
        <v>45342</v>
      </c>
      <c r="D25" s="150">
        <v>25.305562066771589</v>
      </c>
      <c r="E25" s="151">
        <v>47815</v>
      </c>
      <c r="F25" s="152">
        <v>26.685753831385551</v>
      </c>
      <c r="G25" s="151">
        <v>93157</v>
      </c>
      <c r="H25" s="152">
        <v>51.99131589815714</v>
      </c>
      <c r="I25" s="151">
        <v>86021</v>
      </c>
      <c r="J25" s="152">
        <v>48.00868410184286</v>
      </c>
      <c r="K25" s="151">
        <v>179178</v>
      </c>
      <c r="L25" s="152">
        <v>100</v>
      </c>
    </row>
    <row r="26" spans="2:12" s="2" customFormat="1" ht="15.75" customHeight="1" x14ac:dyDescent="0.25">
      <c r="B26" s="148">
        <v>2016</v>
      </c>
      <c r="C26" s="149">
        <v>28538</v>
      </c>
      <c r="D26" s="150">
        <v>15.685477000533146</v>
      </c>
      <c r="E26" s="151">
        <v>72946</v>
      </c>
      <c r="F26" s="152">
        <v>40.093657764415546</v>
      </c>
      <c r="G26" s="151">
        <v>101484</v>
      </c>
      <c r="H26" s="152">
        <v>55.779134764948694</v>
      </c>
      <c r="I26" s="151">
        <v>80455</v>
      </c>
      <c r="J26" s="152">
        <v>44.220865235051306</v>
      </c>
      <c r="K26" s="151">
        <v>181939</v>
      </c>
      <c r="L26" s="152">
        <v>100</v>
      </c>
    </row>
    <row r="27" spans="2:12" s="2" customFormat="1" ht="15.75" customHeight="1" x14ac:dyDescent="0.25">
      <c r="B27" s="148">
        <v>2017</v>
      </c>
      <c r="C27" s="149">
        <v>25098</v>
      </c>
      <c r="D27" s="150">
        <v>13.617940217361816</v>
      </c>
      <c r="E27" s="149">
        <v>61469</v>
      </c>
      <c r="F27" s="150">
        <v>33.352504869751115</v>
      </c>
      <c r="G27" s="149">
        <v>86567</v>
      </c>
      <c r="H27" s="150">
        <v>46.970445087112928</v>
      </c>
      <c r="I27" s="149">
        <v>97734</v>
      </c>
      <c r="J27" s="150">
        <v>53.029554912887072</v>
      </c>
      <c r="K27" s="149">
        <v>184301</v>
      </c>
      <c r="L27" s="150">
        <v>100</v>
      </c>
    </row>
    <row r="28" spans="2:12" s="2" customFormat="1" ht="15.75" customHeight="1" x14ac:dyDescent="0.25">
      <c r="B28" s="148">
        <v>2018</v>
      </c>
      <c r="C28" s="149">
        <v>28332</v>
      </c>
      <c r="D28" s="150">
        <v>15.174090716768516</v>
      </c>
      <c r="E28" s="149">
        <v>57111</v>
      </c>
      <c r="F28" s="150">
        <v>30.587586295544497</v>
      </c>
      <c r="G28" s="149">
        <v>85443</v>
      </c>
      <c r="H28" s="150">
        <v>45.761677012313015</v>
      </c>
      <c r="I28" s="149">
        <v>101270</v>
      </c>
      <c r="J28" s="150">
        <v>54.238322987686985</v>
      </c>
      <c r="K28" s="149">
        <v>186713</v>
      </c>
      <c r="L28" s="150">
        <v>100</v>
      </c>
    </row>
    <row r="29" spans="2:12" s="2" customFormat="1" ht="15.75" customHeight="1" x14ac:dyDescent="0.25">
      <c r="B29" s="148">
        <v>2019</v>
      </c>
      <c r="C29" s="219">
        <v>17833</v>
      </c>
      <c r="D29" s="224">
        <v>9.4072280512958475</v>
      </c>
      <c r="E29" s="149">
        <v>50235</v>
      </c>
      <c r="F29" s="150">
        <v>26.499865482916331</v>
      </c>
      <c r="G29" s="149">
        <v>68068</v>
      </c>
      <c r="H29" s="150">
        <v>35.90709353421218</v>
      </c>
      <c r="I29" s="149">
        <v>121499</v>
      </c>
      <c r="J29" s="150">
        <v>64.09290646578782</v>
      </c>
      <c r="K29" s="149">
        <v>189567</v>
      </c>
      <c r="L29" s="150">
        <v>100</v>
      </c>
    </row>
    <row r="30" spans="2:12" ht="15.75" customHeight="1" x14ac:dyDescent="0.25">
      <c r="B30" s="153" t="s">
        <v>115</v>
      </c>
      <c r="C30" s="164"/>
      <c r="D30" s="165"/>
      <c r="E30" s="164"/>
      <c r="F30" s="165"/>
      <c r="G30" s="164"/>
      <c r="H30" s="165"/>
      <c r="I30" s="164"/>
      <c r="J30" s="165"/>
      <c r="K30" s="164"/>
      <c r="L30" s="165"/>
    </row>
    <row r="31" spans="2:12" s="2" customFormat="1" ht="15.75" customHeight="1" x14ac:dyDescent="0.25">
      <c r="B31" s="148">
        <v>2015</v>
      </c>
      <c r="C31" s="219">
        <v>25965</v>
      </c>
      <c r="D31" s="224">
        <v>4.5030670803510882</v>
      </c>
      <c r="E31" s="151">
        <v>127284</v>
      </c>
      <c r="F31" s="152">
        <v>22.074653967086768</v>
      </c>
      <c r="G31" s="151">
        <v>153249</v>
      </c>
      <c r="H31" s="152">
        <v>26.577721047437855</v>
      </c>
      <c r="I31" s="151">
        <v>423358</v>
      </c>
      <c r="J31" s="152">
        <v>73.422278952562138</v>
      </c>
      <c r="K31" s="151">
        <v>576607</v>
      </c>
      <c r="L31" s="152">
        <v>100</v>
      </c>
    </row>
    <row r="32" spans="2:12" s="2" customFormat="1" ht="15.75" customHeight="1" x14ac:dyDescent="0.25">
      <c r="B32" s="148">
        <v>2016</v>
      </c>
      <c r="C32" s="149">
        <v>36109</v>
      </c>
      <c r="D32" s="150">
        <v>6.195938467874087</v>
      </c>
      <c r="E32" s="151">
        <v>149504</v>
      </c>
      <c r="F32" s="152">
        <v>25.653371311890321</v>
      </c>
      <c r="G32" s="151">
        <v>185613</v>
      </c>
      <c r="H32" s="152">
        <v>31.849309779764408</v>
      </c>
      <c r="I32" s="151">
        <v>397172</v>
      </c>
      <c r="J32" s="152">
        <v>68.150690220235589</v>
      </c>
      <c r="K32" s="151">
        <v>582785</v>
      </c>
      <c r="L32" s="152">
        <v>100</v>
      </c>
    </row>
    <row r="33" spans="2:12" s="2" customFormat="1" ht="15.75" customHeight="1" x14ac:dyDescent="0.25">
      <c r="B33" s="148">
        <v>2017</v>
      </c>
      <c r="C33" s="149">
        <v>56237</v>
      </c>
      <c r="D33" s="150">
        <v>9.5237692022401692</v>
      </c>
      <c r="E33" s="149">
        <v>139581</v>
      </c>
      <c r="F33" s="150">
        <v>23.638124882513026</v>
      </c>
      <c r="G33" s="149">
        <v>195818</v>
      </c>
      <c r="H33" s="150">
        <v>33.1618940847532</v>
      </c>
      <c r="I33" s="149">
        <v>394673</v>
      </c>
      <c r="J33" s="150">
        <v>66.8381059152468</v>
      </c>
      <c r="K33" s="149">
        <v>590491</v>
      </c>
      <c r="L33" s="150">
        <v>100</v>
      </c>
    </row>
    <row r="34" spans="2:12" s="2" customFormat="1" ht="15.75" customHeight="1" x14ac:dyDescent="0.25">
      <c r="B34" s="148">
        <v>2018</v>
      </c>
      <c r="C34" s="219">
        <v>45872</v>
      </c>
      <c r="D34" s="224">
        <v>7.6700308326143514</v>
      </c>
      <c r="E34" s="149">
        <v>124974</v>
      </c>
      <c r="F34" s="150">
        <v>20.896286041052189</v>
      </c>
      <c r="G34" s="149">
        <v>170846</v>
      </c>
      <c r="H34" s="150">
        <v>28.56631687366654</v>
      </c>
      <c r="I34" s="149">
        <v>427222</v>
      </c>
      <c r="J34" s="150">
        <v>71.433683126333463</v>
      </c>
      <c r="K34" s="149">
        <v>598068</v>
      </c>
      <c r="L34" s="150">
        <v>100</v>
      </c>
    </row>
    <row r="35" spans="2:12" s="2" customFormat="1" ht="15.75" customHeight="1" x14ac:dyDescent="0.25">
      <c r="B35" s="148">
        <v>2019</v>
      </c>
      <c r="C35" s="219">
        <v>36652</v>
      </c>
      <c r="D35" s="224">
        <v>6.0404498529935262</v>
      </c>
      <c r="E35" s="149">
        <v>130131</v>
      </c>
      <c r="F35" s="150">
        <v>21.446299787730563</v>
      </c>
      <c r="G35" s="149">
        <v>166783</v>
      </c>
      <c r="H35" s="150">
        <v>27.486749640724089</v>
      </c>
      <c r="I35" s="149">
        <v>439993</v>
      </c>
      <c r="J35" s="150">
        <v>72.513250359275915</v>
      </c>
      <c r="K35" s="149">
        <v>606776</v>
      </c>
      <c r="L35" s="150">
        <v>100</v>
      </c>
    </row>
    <row r="36" spans="2:12" ht="15.75" customHeight="1" x14ac:dyDescent="0.25">
      <c r="B36" s="153" t="s">
        <v>116</v>
      </c>
      <c r="C36" s="164"/>
      <c r="D36" s="165"/>
      <c r="E36" s="164"/>
      <c r="F36" s="165"/>
      <c r="G36" s="164"/>
      <c r="H36" s="165"/>
      <c r="I36" s="164"/>
      <c r="J36" s="165"/>
      <c r="K36" s="164"/>
      <c r="L36" s="165"/>
    </row>
    <row r="37" spans="2:12" s="2" customFormat="1" ht="15.75" customHeight="1" x14ac:dyDescent="0.25">
      <c r="B37" s="148">
        <v>2015</v>
      </c>
      <c r="C37" s="149">
        <v>34274</v>
      </c>
      <c r="D37" s="150">
        <v>4.4434476195908923</v>
      </c>
      <c r="E37" s="151">
        <v>141337</v>
      </c>
      <c r="F37" s="152">
        <v>18.323614291011204</v>
      </c>
      <c r="G37" s="151">
        <v>175611</v>
      </c>
      <c r="H37" s="152">
        <v>22.767061910602095</v>
      </c>
      <c r="I37" s="151">
        <v>595727</v>
      </c>
      <c r="J37" s="152">
        <v>77.232938089397905</v>
      </c>
      <c r="K37" s="151">
        <v>771338</v>
      </c>
      <c r="L37" s="152">
        <v>100</v>
      </c>
    </row>
    <row r="38" spans="2:12" s="2" customFormat="1" ht="15.75" customHeight="1" x14ac:dyDescent="0.25">
      <c r="B38" s="148">
        <v>2016</v>
      </c>
      <c r="C38" s="149">
        <v>31122</v>
      </c>
      <c r="D38" s="150">
        <v>3.9740629884259024</v>
      </c>
      <c r="E38" s="151">
        <v>180422</v>
      </c>
      <c r="F38" s="152">
        <v>23.038634808102891</v>
      </c>
      <c r="G38" s="151">
        <v>211544</v>
      </c>
      <c r="H38" s="152">
        <v>27.012697796528791</v>
      </c>
      <c r="I38" s="151">
        <v>571584</v>
      </c>
      <c r="J38" s="152">
        <v>72.987302203471202</v>
      </c>
      <c r="K38" s="151">
        <v>783128</v>
      </c>
      <c r="L38" s="152">
        <v>100</v>
      </c>
    </row>
    <row r="39" spans="2:12" s="2" customFormat="1" ht="15.75" customHeight="1" x14ac:dyDescent="0.25">
      <c r="B39" s="148">
        <v>2017</v>
      </c>
      <c r="C39" s="219">
        <v>20501</v>
      </c>
      <c r="D39" s="224">
        <v>2.5821687900295363</v>
      </c>
      <c r="E39" s="149">
        <v>149066</v>
      </c>
      <c r="F39" s="150">
        <v>18.775355975539867</v>
      </c>
      <c r="G39" s="149">
        <v>169567</v>
      </c>
      <c r="H39" s="150">
        <v>21.357524765569405</v>
      </c>
      <c r="I39" s="149">
        <v>624378</v>
      </c>
      <c r="J39" s="150">
        <v>78.642475234430592</v>
      </c>
      <c r="K39" s="149">
        <v>793945</v>
      </c>
      <c r="L39" s="150">
        <v>100</v>
      </c>
    </row>
    <row r="40" spans="2:12" s="2" customFormat="1" ht="15.75" customHeight="1" x14ac:dyDescent="0.25">
      <c r="B40" s="148">
        <v>2018</v>
      </c>
      <c r="C40" s="219">
        <v>26288</v>
      </c>
      <c r="D40" s="224">
        <v>3.255431498231605</v>
      </c>
      <c r="E40" s="149">
        <v>144952</v>
      </c>
      <c r="F40" s="150">
        <v>17.950445318459664</v>
      </c>
      <c r="G40" s="149">
        <v>171240</v>
      </c>
      <c r="H40" s="150">
        <v>21.205876816691269</v>
      </c>
      <c r="I40" s="149">
        <v>636272</v>
      </c>
      <c r="J40" s="150">
        <v>78.794123183308727</v>
      </c>
      <c r="K40" s="149">
        <v>807512</v>
      </c>
      <c r="L40" s="150">
        <v>100</v>
      </c>
    </row>
    <row r="41" spans="2:12" s="2" customFormat="1" ht="15.75" customHeight="1" x14ac:dyDescent="0.25">
      <c r="B41" s="148">
        <v>2019</v>
      </c>
      <c r="C41" s="219">
        <v>29878</v>
      </c>
      <c r="D41" s="224">
        <v>3.6626821503393847</v>
      </c>
      <c r="E41" s="149">
        <v>146232</v>
      </c>
      <c r="F41" s="150">
        <v>17.92627807110345</v>
      </c>
      <c r="G41" s="149">
        <v>176110</v>
      </c>
      <c r="H41" s="150">
        <v>21.588960221442836</v>
      </c>
      <c r="I41" s="149">
        <v>639631</v>
      </c>
      <c r="J41" s="150">
        <v>78.411039778557168</v>
      </c>
      <c r="K41" s="149">
        <v>815741</v>
      </c>
      <c r="L41" s="150">
        <v>100</v>
      </c>
    </row>
    <row r="42" spans="2:12" ht="15.75" customHeight="1" x14ac:dyDescent="0.25">
      <c r="B42" s="153" t="s">
        <v>117</v>
      </c>
      <c r="C42" s="164"/>
      <c r="D42" s="165"/>
      <c r="E42" s="164"/>
      <c r="F42" s="165"/>
      <c r="G42" s="164"/>
      <c r="H42" s="165"/>
      <c r="I42" s="164"/>
      <c r="J42" s="165"/>
      <c r="K42" s="164"/>
      <c r="L42" s="165"/>
    </row>
    <row r="43" spans="2:12" s="2" customFormat="1" ht="15.75" customHeight="1" x14ac:dyDescent="0.25">
      <c r="B43" s="148">
        <v>2015</v>
      </c>
      <c r="C43" s="219">
        <v>14898</v>
      </c>
      <c r="D43" s="224">
        <v>0.75323758684882969</v>
      </c>
      <c r="E43" s="151">
        <v>279897</v>
      </c>
      <c r="F43" s="152">
        <v>14.151492874629271</v>
      </c>
      <c r="G43" s="151">
        <v>294795</v>
      </c>
      <c r="H43" s="152">
        <v>14.904730461478101</v>
      </c>
      <c r="I43" s="151">
        <v>1683067</v>
      </c>
      <c r="J43" s="152">
        <v>85.095269538521904</v>
      </c>
      <c r="K43" s="151">
        <v>1977862</v>
      </c>
      <c r="L43" s="152">
        <v>100</v>
      </c>
    </row>
    <row r="44" spans="2:12" s="2" customFormat="1" ht="15.75" customHeight="1" x14ac:dyDescent="0.25">
      <c r="B44" s="148">
        <v>2016</v>
      </c>
      <c r="C44" s="219">
        <v>27724</v>
      </c>
      <c r="D44" s="224">
        <v>1.3705408851170946</v>
      </c>
      <c r="E44" s="151">
        <v>305060</v>
      </c>
      <c r="F44" s="152">
        <v>15.080695513411516</v>
      </c>
      <c r="G44" s="151">
        <v>332784</v>
      </c>
      <c r="H44" s="152">
        <v>16.451236398528611</v>
      </c>
      <c r="I44" s="151">
        <v>1690067</v>
      </c>
      <c r="J44" s="152">
        <v>83.548763601471393</v>
      </c>
      <c r="K44" s="151">
        <v>2022851</v>
      </c>
      <c r="L44" s="152">
        <v>100</v>
      </c>
    </row>
    <row r="45" spans="2:12" s="2" customFormat="1" ht="15.75" customHeight="1" x14ac:dyDescent="0.25">
      <c r="B45" s="148">
        <v>2017</v>
      </c>
      <c r="C45" s="219">
        <v>22409</v>
      </c>
      <c r="D45" s="224">
        <v>1.084119003939964</v>
      </c>
      <c r="E45" s="149">
        <v>311970</v>
      </c>
      <c r="F45" s="150">
        <v>15.092713001880965</v>
      </c>
      <c r="G45" s="149">
        <v>334379</v>
      </c>
      <c r="H45" s="150">
        <v>16.176832005820931</v>
      </c>
      <c r="I45" s="149">
        <v>1732645</v>
      </c>
      <c r="J45" s="150">
        <v>83.823167994179073</v>
      </c>
      <c r="K45" s="149">
        <v>2067024</v>
      </c>
      <c r="L45" s="150">
        <v>100</v>
      </c>
    </row>
    <row r="46" spans="2:12" s="2" customFormat="1" ht="15.75" customHeight="1" x14ac:dyDescent="0.25">
      <c r="B46" s="148">
        <v>2018</v>
      </c>
      <c r="C46" s="219">
        <v>18779</v>
      </c>
      <c r="D46" s="224">
        <v>0.89018689705942999</v>
      </c>
      <c r="E46" s="149">
        <v>236124</v>
      </c>
      <c r="F46" s="150">
        <v>11.193060912788798</v>
      </c>
      <c r="G46" s="149">
        <v>254903</v>
      </c>
      <c r="H46" s="150">
        <v>12.083247809848229</v>
      </c>
      <c r="I46" s="149">
        <v>1854654</v>
      </c>
      <c r="J46" s="150">
        <v>87.916752190151769</v>
      </c>
      <c r="K46" s="149">
        <v>2109557</v>
      </c>
      <c r="L46" s="150">
        <v>100</v>
      </c>
    </row>
    <row r="47" spans="2:12" s="2" customFormat="1" ht="15.75" customHeight="1" x14ac:dyDescent="0.25">
      <c r="B47" s="148">
        <v>2019</v>
      </c>
      <c r="C47" s="219">
        <v>17924</v>
      </c>
      <c r="D47" s="224">
        <v>0.83226846555028899</v>
      </c>
      <c r="E47" s="149">
        <v>262317</v>
      </c>
      <c r="F47" s="150">
        <v>12.180214632769202</v>
      </c>
      <c r="G47" s="149">
        <v>280241</v>
      </c>
      <c r="H47" s="150">
        <v>13.012483098319491</v>
      </c>
      <c r="I47" s="149">
        <v>1873391</v>
      </c>
      <c r="J47" s="150">
        <v>86.987516901680507</v>
      </c>
      <c r="K47" s="149">
        <v>2153632</v>
      </c>
      <c r="L47" s="150">
        <v>100</v>
      </c>
    </row>
    <row r="48" spans="2:12" ht="15.75" customHeight="1" x14ac:dyDescent="0.25">
      <c r="B48" s="153" t="s">
        <v>120</v>
      </c>
      <c r="C48" s="164"/>
      <c r="D48" s="165"/>
      <c r="E48" s="164"/>
      <c r="F48" s="165"/>
      <c r="G48" s="164"/>
      <c r="H48" s="165"/>
      <c r="I48" s="164"/>
      <c r="J48" s="165"/>
      <c r="K48" s="164"/>
      <c r="L48" s="165"/>
    </row>
    <row r="49" spans="2:12" s="2" customFormat="1" ht="15.75" customHeight="1" x14ac:dyDescent="0.25">
      <c r="B49" s="148">
        <v>2015</v>
      </c>
      <c r="C49" s="149">
        <v>15606</v>
      </c>
      <c r="D49" s="150">
        <v>2.2716421734168666</v>
      </c>
      <c r="E49" s="151">
        <v>152488</v>
      </c>
      <c r="F49" s="152">
        <v>22.196473903626242</v>
      </c>
      <c r="G49" s="151">
        <v>168094</v>
      </c>
      <c r="H49" s="152">
        <v>24.46811607704311</v>
      </c>
      <c r="I49" s="151">
        <v>518898</v>
      </c>
      <c r="J49" s="152">
        <v>75.531883922956894</v>
      </c>
      <c r="K49" s="151">
        <v>686992</v>
      </c>
      <c r="L49" s="152">
        <v>100</v>
      </c>
    </row>
    <row r="50" spans="2:12" s="2" customFormat="1" ht="15.75" customHeight="1" x14ac:dyDescent="0.25">
      <c r="B50" s="148">
        <v>2016</v>
      </c>
      <c r="C50" s="149">
        <v>15521</v>
      </c>
      <c r="D50" s="150">
        <v>2.1419473076270217</v>
      </c>
      <c r="E50" s="151">
        <v>180958</v>
      </c>
      <c r="F50" s="152">
        <v>24.972778873369666</v>
      </c>
      <c r="G50" s="151">
        <v>196479</v>
      </c>
      <c r="H50" s="152">
        <v>27.114726180996687</v>
      </c>
      <c r="I50" s="151">
        <v>528142</v>
      </c>
      <c r="J50" s="152">
        <v>72.885273819003316</v>
      </c>
      <c r="K50" s="151">
        <v>724621</v>
      </c>
      <c r="L50" s="152">
        <v>100</v>
      </c>
    </row>
    <row r="51" spans="2:12" s="2" customFormat="1" ht="15.75" customHeight="1" x14ac:dyDescent="0.25">
      <c r="B51" s="148">
        <v>2017</v>
      </c>
      <c r="C51" s="219">
        <v>14438</v>
      </c>
      <c r="D51" s="224">
        <v>1.9928611456950169</v>
      </c>
      <c r="E51" s="149">
        <v>174175</v>
      </c>
      <c r="F51" s="150">
        <v>24.041182300279093</v>
      </c>
      <c r="G51" s="149">
        <v>188613</v>
      </c>
      <c r="H51" s="150">
        <v>26.03404344597411</v>
      </c>
      <c r="I51" s="149">
        <v>535873</v>
      </c>
      <c r="J51" s="150">
        <v>73.965956554025894</v>
      </c>
      <c r="K51" s="149">
        <v>724486</v>
      </c>
      <c r="L51" s="150">
        <v>100</v>
      </c>
    </row>
    <row r="52" spans="2:12" s="2" customFormat="1" ht="15.75" customHeight="1" x14ac:dyDescent="0.25">
      <c r="B52" s="148">
        <v>2018</v>
      </c>
      <c r="C52" s="219">
        <v>15091</v>
      </c>
      <c r="D52" s="224">
        <v>2.1413084812332213</v>
      </c>
      <c r="E52" s="149">
        <v>153219</v>
      </c>
      <c r="F52" s="150">
        <v>21.740715935728112</v>
      </c>
      <c r="G52" s="149">
        <v>168310</v>
      </c>
      <c r="H52" s="150">
        <v>23.882024416961332</v>
      </c>
      <c r="I52" s="149">
        <v>536446</v>
      </c>
      <c r="J52" s="150">
        <v>76.117975583038671</v>
      </c>
      <c r="K52" s="149">
        <v>704756</v>
      </c>
      <c r="L52" s="150">
        <v>100</v>
      </c>
    </row>
    <row r="53" spans="2:12" s="2" customFormat="1" ht="15.75" customHeight="1" x14ac:dyDescent="0.25">
      <c r="B53" s="148">
        <v>2019</v>
      </c>
      <c r="C53" s="219">
        <v>23711</v>
      </c>
      <c r="D53" s="224">
        <v>3.213917805248319</v>
      </c>
      <c r="E53" s="149">
        <v>154184</v>
      </c>
      <c r="F53" s="150">
        <v>20.898937323790935</v>
      </c>
      <c r="G53" s="149">
        <v>177895</v>
      </c>
      <c r="H53" s="150">
        <v>24.112855129039254</v>
      </c>
      <c r="I53" s="149">
        <v>559865</v>
      </c>
      <c r="J53" s="150">
        <v>75.887144870960739</v>
      </c>
      <c r="K53" s="149">
        <v>737760</v>
      </c>
      <c r="L53" s="150">
        <v>100</v>
      </c>
    </row>
    <row r="54" spans="2:12" ht="15.75" customHeight="1" x14ac:dyDescent="0.25">
      <c r="B54" s="153" t="s">
        <v>121</v>
      </c>
      <c r="C54" s="164"/>
      <c r="D54" s="165"/>
      <c r="E54" s="164"/>
      <c r="F54" s="165"/>
      <c r="G54" s="164"/>
      <c r="H54" s="165"/>
      <c r="I54" s="164"/>
      <c r="J54" s="165"/>
      <c r="K54" s="164"/>
      <c r="L54" s="165"/>
    </row>
    <row r="55" spans="2:12" s="2" customFormat="1" ht="15.75" customHeight="1" x14ac:dyDescent="0.25">
      <c r="B55" s="155">
        <v>2015</v>
      </c>
      <c r="C55" s="156">
        <v>112020</v>
      </c>
      <c r="D55" s="160">
        <v>11.15765946130079</v>
      </c>
      <c r="E55" s="161">
        <v>263011</v>
      </c>
      <c r="F55" s="162">
        <v>26.19699314922498</v>
      </c>
      <c r="G55" s="161">
        <v>375031</v>
      </c>
      <c r="H55" s="162">
        <v>37.354652610525768</v>
      </c>
      <c r="I55" s="161">
        <v>628943</v>
      </c>
      <c r="J55" s="162">
        <v>62.645347389474232</v>
      </c>
      <c r="K55" s="161">
        <v>1003974</v>
      </c>
      <c r="L55" s="162">
        <v>100</v>
      </c>
    </row>
    <row r="56" spans="2:12" s="2" customFormat="1" ht="15.75" customHeight="1" x14ac:dyDescent="0.25">
      <c r="B56" s="155">
        <v>2016</v>
      </c>
      <c r="C56" s="156">
        <v>114143</v>
      </c>
      <c r="D56" s="160">
        <v>11.54168558378827</v>
      </c>
      <c r="E56" s="161">
        <v>283656</v>
      </c>
      <c r="F56" s="162">
        <v>28.682165055719981</v>
      </c>
      <c r="G56" s="161">
        <v>397799</v>
      </c>
      <c r="H56" s="162">
        <v>40.22385063950825</v>
      </c>
      <c r="I56" s="161">
        <v>591164</v>
      </c>
      <c r="J56" s="162">
        <v>59.77614936049175</v>
      </c>
      <c r="K56" s="161">
        <v>988963</v>
      </c>
      <c r="L56" s="162">
        <v>100</v>
      </c>
    </row>
    <row r="57" spans="2:12" s="2" customFormat="1" ht="15.75" customHeight="1" x14ac:dyDescent="0.25">
      <c r="B57" s="155">
        <v>2017</v>
      </c>
      <c r="C57" s="156">
        <v>76435</v>
      </c>
      <c r="D57" s="160">
        <v>7.5565916395534956</v>
      </c>
      <c r="E57" s="156">
        <v>277121</v>
      </c>
      <c r="F57" s="160">
        <v>27.397007022237251</v>
      </c>
      <c r="G57" s="156">
        <v>353556</v>
      </c>
      <c r="H57" s="160">
        <v>34.953598661790743</v>
      </c>
      <c r="I57" s="156">
        <v>657945</v>
      </c>
      <c r="J57" s="160">
        <v>65.04640133820925</v>
      </c>
      <c r="K57" s="156">
        <v>1011501</v>
      </c>
      <c r="L57" s="160">
        <v>100</v>
      </c>
    </row>
    <row r="58" spans="2:12" s="2" customFormat="1" ht="15.75" customHeight="1" x14ac:dyDescent="0.25">
      <c r="B58" s="155">
        <v>2018</v>
      </c>
      <c r="C58" s="156">
        <v>105870</v>
      </c>
      <c r="D58" s="160">
        <v>10.065276459973722</v>
      </c>
      <c r="E58" s="156">
        <v>272719</v>
      </c>
      <c r="F58" s="160">
        <v>25.927950608175816</v>
      </c>
      <c r="G58" s="156">
        <v>378589</v>
      </c>
      <c r="H58" s="160">
        <v>35.993227068149537</v>
      </c>
      <c r="I58" s="156">
        <v>673245</v>
      </c>
      <c r="J58" s="160">
        <v>64.006772931850463</v>
      </c>
      <c r="K58" s="156">
        <v>1051834</v>
      </c>
      <c r="L58" s="160">
        <v>100</v>
      </c>
    </row>
    <row r="59" spans="2:12" s="2" customFormat="1" ht="15.75" customHeight="1" x14ac:dyDescent="0.25">
      <c r="B59" s="157">
        <v>2019</v>
      </c>
      <c r="C59" s="158">
        <v>94578</v>
      </c>
      <c r="D59" s="159">
        <v>9.072369456030021</v>
      </c>
      <c r="E59" s="158">
        <v>265094</v>
      </c>
      <c r="F59" s="159">
        <v>25.429071333468908</v>
      </c>
      <c r="G59" s="158">
        <v>359672</v>
      </c>
      <c r="H59" s="159">
        <v>34.501440789498929</v>
      </c>
      <c r="I59" s="158">
        <v>682812</v>
      </c>
      <c r="J59" s="159">
        <v>65.498559210501071</v>
      </c>
      <c r="K59" s="158">
        <v>1042484</v>
      </c>
      <c r="L59" s="159">
        <v>100</v>
      </c>
    </row>
    <row r="60" spans="2:12" ht="12.95" customHeight="1" x14ac:dyDescent="0.25">
      <c r="B60" s="117" t="s">
        <v>122</v>
      </c>
      <c r="C60" s="17"/>
      <c r="D60" s="17"/>
      <c r="E60" s="17"/>
      <c r="F60" s="17"/>
      <c r="G60" s="17"/>
      <c r="H60" s="17"/>
      <c r="I60" s="17"/>
      <c r="J60" s="17"/>
      <c r="K60" s="17"/>
    </row>
    <row r="61" spans="2:12" ht="12.95" customHeight="1" x14ac:dyDescent="0.25">
      <c r="B61" s="117" t="s">
        <v>155</v>
      </c>
    </row>
    <row r="62" spans="2:12" ht="12.95" customHeight="1" x14ac:dyDescent="0.25">
      <c r="B62" s="109" t="s">
        <v>163</v>
      </c>
      <c r="C62" s="109"/>
      <c r="D62" s="109"/>
      <c r="E62" s="109"/>
      <c r="F62" s="109"/>
      <c r="G62" s="109"/>
      <c r="H62" s="109"/>
      <c r="I62" s="109"/>
    </row>
  </sheetData>
  <mergeCells count="8">
    <mergeCell ref="B3:L3"/>
    <mergeCell ref="B2:L2"/>
    <mergeCell ref="B4:B5"/>
    <mergeCell ref="C4:D4"/>
    <mergeCell ref="E4:F4"/>
    <mergeCell ref="G4:H4"/>
    <mergeCell ref="I4:J4"/>
    <mergeCell ref="K4:L4"/>
  </mergeCells>
  <pageMargins left="0.23622047244094491" right="0.31496062992125984" top="0.35433070866141736" bottom="0.74803149606299213" header="0.31496062992125984" footer="0.31496062992125984"/>
  <pageSetup paperSize="41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48"/>
  <sheetViews>
    <sheetView showGridLines="0" zoomScaleNormal="100" workbookViewId="0">
      <selection activeCell="G18" sqref="G18"/>
    </sheetView>
  </sheetViews>
  <sheetFormatPr baseColWidth="10" defaultRowHeight="12.75" x14ac:dyDescent="0.2"/>
  <cols>
    <col min="1" max="1" width="5.28515625" style="166" customWidth="1"/>
    <col min="2" max="2" width="26.85546875" style="166" customWidth="1"/>
    <col min="3" max="3" width="12.140625" style="166" customWidth="1"/>
    <col min="4" max="4" width="15.28515625" style="166" customWidth="1"/>
    <col min="5" max="5" width="13.28515625" style="166" customWidth="1"/>
    <col min="6" max="6" width="12.28515625" style="166" bestFit="1" customWidth="1"/>
    <col min="7" max="7" width="13" style="166" bestFit="1" customWidth="1"/>
    <col min="8" max="256" width="11.42578125" style="166"/>
    <col min="257" max="257" width="5.28515625" style="166" customWidth="1"/>
    <col min="258" max="258" width="28.140625" style="166" customWidth="1"/>
    <col min="259" max="259" width="9.28515625" style="166" bestFit="1" customWidth="1"/>
    <col min="260" max="260" width="15.28515625" style="166" customWidth="1"/>
    <col min="261" max="261" width="13.28515625" style="166" customWidth="1"/>
    <col min="262" max="262" width="12.28515625" style="166" bestFit="1" customWidth="1"/>
    <col min="263" max="263" width="13" style="166" bestFit="1" customWidth="1"/>
    <col min="264" max="512" width="11.42578125" style="166"/>
    <col min="513" max="513" width="5.28515625" style="166" customWidth="1"/>
    <col min="514" max="514" width="28.140625" style="166" customWidth="1"/>
    <col min="515" max="515" width="9.28515625" style="166" bestFit="1" customWidth="1"/>
    <col min="516" max="516" width="15.28515625" style="166" customWidth="1"/>
    <col min="517" max="517" width="13.28515625" style="166" customWidth="1"/>
    <col min="518" max="518" width="12.28515625" style="166" bestFit="1" customWidth="1"/>
    <col min="519" max="519" width="13" style="166" bestFit="1" customWidth="1"/>
    <col min="520" max="768" width="11.42578125" style="166"/>
    <col min="769" max="769" width="5.28515625" style="166" customWidth="1"/>
    <col min="770" max="770" width="28.140625" style="166" customWidth="1"/>
    <col min="771" max="771" width="9.28515625" style="166" bestFit="1" customWidth="1"/>
    <col min="772" max="772" width="15.28515625" style="166" customWidth="1"/>
    <col min="773" max="773" width="13.28515625" style="166" customWidth="1"/>
    <col min="774" max="774" width="12.28515625" style="166" bestFit="1" customWidth="1"/>
    <col min="775" max="775" width="13" style="166" bestFit="1" customWidth="1"/>
    <col min="776" max="1024" width="11.42578125" style="166"/>
    <col min="1025" max="1025" width="5.28515625" style="166" customWidth="1"/>
    <col min="1026" max="1026" width="28.140625" style="166" customWidth="1"/>
    <col min="1027" max="1027" width="9.28515625" style="166" bestFit="1" customWidth="1"/>
    <col min="1028" max="1028" width="15.28515625" style="166" customWidth="1"/>
    <col min="1029" max="1029" width="13.28515625" style="166" customWidth="1"/>
    <col min="1030" max="1030" width="12.28515625" style="166" bestFit="1" customWidth="1"/>
    <col min="1031" max="1031" width="13" style="166" bestFit="1" customWidth="1"/>
    <col min="1032" max="1280" width="11.42578125" style="166"/>
    <col min="1281" max="1281" width="5.28515625" style="166" customWidth="1"/>
    <col min="1282" max="1282" width="28.140625" style="166" customWidth="1"/>
    <col min="1283" max="1283" width="9.28515625" style="166" bestFit="1" customWidth="1"/>
    <col min="1284" max="1284" width="15.28515625" style="166" customWidth="1"/>
    <col min="1285" max="1285" width="13.28515625" style="166" customWidth="1"/>
    <col min="1286" max="1286" width="12.28515625" style="166" bestFit="1" customWidth="1"/>
    <col min="1287" max="1287" width="13" style="166" bestFit="1" customWidth="1"/>
    <col min="1288" max="1536" width="11.42578125" style="166"/>
    <col min="1537" max="1537" width="5.28515625" style="166" customWidth="1"/>
    <col min="1538" max="1538" width="28.140625" style="166" customWidth="1"/>
    <col min="1539" max="1539" width="9.28515625" style="166" bestFit="1" customWidth="1"/>
    <col min="1540" max="1540" width="15.28515625" style="166" customWidth="1"/>
    <col min="1541" max="1541" width="13.28515625" style="166" customWidth="1"/>
    <col min="1542" max="1542" width="12.28515625" style="166" bestFit="1" customWidth="1"/>
    <col min="1543" max="1543" width="13" style="166" bestFit="1" customWidth="1"/>
    <col min="1544" max="1792" width="11.42578125" style="166"/>
    <col min="1793" max="1793" width="5.28515625" style="166" customWidth="1"/>
    <col min="1794" max="1794" width="28.140625" style="166" customWidth="1"/>
    <col min="1795" max="1795" width="9.28515625" style="166" bestFit="1" customWidth="1"/>
    <col min="1796" max="1796" width="15.28515625" style="166" customWidth="1"/>
    <col min="1797" max="1797" width="13.28515625" style="166" customWidth="1"/>
    <col min="1798" max="1798" width="12.28515625" style="166" bestFit="1" customWidth="1"/>
    <col min="1799" max="1799" width="13" style="166" bestFit="1" customWidth="1"/>
    <col min="1800" max="2048" width="11.42578125" style="166"/>
    <col min="2049" max="2049" width="5.28515625" style="166" customWidth="1"/>
    <col min="2050" max="2050" width="28.140625" style="166" customWidth="1"/>
    <col min="2051" max="2051" width="9.28515625" style="166" bestFit="1" customWidth="1"/>
    <col min="2052" max="2052" width="15.28515625" style="166" customWidth="1"/>
    <col min="2053" max="2053" width="13.28515625" style="166" customWidth="1"/>
    <col min="2054" max="2054" width="12.28515625" style="166" bestFit="1" customWidth="1"/>
    <col min="2055" max="2055" width="13" style="166" bestFit="1" customWidth="1"/>
    <col min="2056" max="2304" width="11.42578125" style="166"/>
    <col min="2305" max="2305" width="5.28515625" style="166" customWidth="1"/>
    <col min="2306" max="2306" width="28.140625" style="166" customWidth="1"/>
    <col min="2307" max="2307" width="9.28515625" style="166" bestFit="1" customWidth="1"/>
    <col min="2308" max="2308" width="15.28515625" style="166" customWidth="1"/>
    <col min="2309" max="2309" width="13.28515625" style="166" customWidth="1"/>
    <col min="2310" max="2310" width="12.28515625" style="166" bestFit="1" customWidth="1"/>
    <col min="2311" max="2311" width="13" style="166" bestFit="1" customWidth="1"/>
    <col min="2312" max="2560" width="11.42578125" style="166"/>
    <col min="2561" max="2561" width="5.28515625" style="166" customWidth="1"/>
    <col min="2562" max="2562" width="28.140625" style="166" customWidth="1"/>
    <col min="2563" max="2563" width="9.28515625" style="166" bestFit="1" customWidth="1"/>
    <col min="2564" max="2564" width="15.28515625" style="166" customWidth="1"/>
    <col min="2565" max="2565" width="13.28515625" style="166" customWidth="1"/>
    <col min="2566" max="2566" width="12.28515625" style="166" bestFit="1" customWidth="1"/>
    <col min="2567" max="2567" width="13" style="166" bestFit="1" customWidth="1"/>
    <col min="2568" max="2816" width="11.42578125" style="166"/>
    <col min="2817" max="2817" width="5.28515625" style="166" customWidth="1"/>
    <col min="2818" max="2818" width="28.140625" style="166" customWidth="1"/>
    <col min="2819" max="2819" width="9.28515625" style="166" bestFit="1" customWidth="1"/>
    <col min="2820" max="2820" width="15.28515625" style="166" customWidth="1"/>
    <col min="2821" max="2821" width="13.28515625" style="166" customWidth="1"/>
    <col min="2822" max="2822" width="12.28515625" style="166" bestFit="1" customWidth="1"/>
    <col min="2823" max="2823" width="13" style="166" bestFit="1" customWidth="1"/>
    <col min="2824" max="3072" width="11.42578125" style="166"/>
    <col min="3073" max="3073" width="5.28515625" style="166" customWidth="1"/>
    <col min="3074" max="3074" width="28.140625" style="166" customWidth="1"/>
    <col min="3075" max="3075" width="9.28515625" style="166" bestFit="1" customWidth="1"/>
    <col min="3076" max="3076" width="15.28515625" style="166" customWidth="1"/>
    <col min="3077" max="3077" width="13.28515625" style="166" customWidth="1"/>
    <col min="3078" max="3078" width="12.28515625" style="166" bestFit="1" customWidth="1"/>
    <col min="3079" max="3079" width="13" style="166" bestFit="1" customWidth="1"/>
    <col min="3080" max="3328" width="11.42578125" style="166"/>
    <col min="3329" max="3329" width="5.28515625" style="166" customWidth="1"/>
    <col min="3330" max="3330" width="28.140625" style="166" customWidth="1"/>
    <col min="3331" max="3331" width="9.28515625" style="166" bestFit="1" customWidth="1"/>
    <col min="3332" max="3332" width="15.28515625" style="166" customWidth="1"/>
    <col min="3333" max="3333" width="13.28515625" style="166" customWidth="1"/>
    <col min="3334" max="3334" width="12.28515625" style="166" bestFit="1" customWidth="1"/>
    <col min="3335" max="3335" width="13" style="166" bestFit="1" customWidth="1"/>
    <col min="3336" max="3584" width="11.42578125" style="166"/>
    <col min="3585" max="3585" width="5.28515625" style="166" customWidth="1"/>
    <col min="3586" max="3586" width="28.140625" style="166" customWidth="1"/>
    <col min="3587" max="3587" width="9.28515625" style="166" bestFit="1" customWidth="1"/>
    <col min="3588" max="3588" width="15.28515625" style="166" customWidth="1"/>
    <col min="3589" max="3589" width="13.28515625" style="166" customWidth="1"/>
    <col min="3590" max="3590" width="12.28515625" style="166" bestFit="1" customWidth="1"/>
    <col min="3591" max="3591" width="13" style="166" bestFit="1" customWidth="1"/>
    <col min="3592" max="3840" width="11.42578125" style="166"/>
    <col min="3841" max="3841" width="5.28515625" style="166" customWidth="1"/>
    <col min="3842" max="3842" width="28.140625" style="166" customWidth="1"/>
    <col min="3843" max="3843" width="9.28515625" style="166" bestFit="1" customWidth="1"/>
    <col min="3844" max="3844" width="15.28515625" style="166" customWidth="1"/>
    <col min="3845" max="3845" width="13.28515625" style="166" customWidth="1"/>
    <col min="3846" max="3846" width="12.28515625" style="166" bestFit="1" customWidth="1"/>
    <col min="3847" max="3847" width="13" style="166" bestFit="1" customWidth="1"/>
    <col min="3848" max="4096" width="11.42578125" style="166"/>
    <col min="4097" max="4097" width="5.28515625" style="166" customWidth="1"/>
    <col min="4098" max="4098" width="28.140625" style="166" customWidth="1"/>
    <col min="4099" max="4099" width="9.28515625" style="166" bestFit="1" customWidth="1"/>
    <col min="4100" max="4100" width="15.28515625" style="166" customWidth="1"/>
    <col min="4101" max="4101" width="13.28515625" style="166" customWidth="1"/>
    <col min="4102" max="4102" width="12.28515625" style="166" bestFit="1" customWidth="1"/>
    <col min="4103" max="4103" width="13" style="166" bestFit="1" customWidth="1"/>
    <col min="4104" max="4352" width="11.42578125" style="166"/>
    <col min="4353" max="4353" width="5.28515625" style="166" customWidth="1"/>
    <col min="4354" max="4354" width="28.140625" style="166" customWidth="1"/>
    <col min="4355" max="4355" width="9.28515625" style="166" bestFit="1" customWidth="1"/>
    <col min="4356" max="4356" width="15.28515625" style="166" customWidth="1"/>
    <col min="4357" max="4357" width="13.28515625" style="166" customWidth="1"/>
    <col min="4358" max="4358" width="12.28515625" style="166" bestFit="1" customWidth="1"/>
    <col min="4359" max="4359" width="13" style="166" bestFit="1" customWidth="1"/>
    <col min="4360" max="4608" width="11.42578125" style="166"/>
    <col min="4609" max="4609" width="5.28515625" style="166" customWidth="1"/>
    <col min="4610" max="4610" width="28.140625" style="166" customWidth="1"/>
    <col min="4611" max="4611" width="9.28515625" style="166" bestFit="1" customWidth="1"/>
    <col min="4612" max="4612" width="15.28515625" style="166" customWidth="1"/>
    <col min="4613" max="4613" width="13.28515625" style="166" customWidth="1"/>
    <col min="4614" max="4614" width="12.28515625" style="166" bestFit="1" customWidth="1"/>
    <col min="4615" max="4615" width="13" style="166" bestFit="1" customWidth="1"/>
    <col min="4616" max="4864" width="11.42578125" style="166"/>
    <col min="4865" max="4865" width="5.28515625" style="166" customWidth="1"/>
    <col min="4866" max="4866" width="28.140625" style="166" customWidth="1"/>
    <col min="4867" max="4867" width="9.28515625" style="166" bestFit="1" customWidth="1"/>
    <col min="4868" max="4868" width="15.28515625" style="166" customWidth="1"/>
    <col min="4869" max="4869" width="13.28515625" style="166" customWidth="1"/>
    <col min="4870" max="4870" width="12.28515625" style="166" bestFit="1" customWidth="1"/>
    <col min="4871" max="4871" width="13" style="166" bestFit="1" customWidth="1"/>
    <col min="4872" max="5120" width="11.42578125" style="166"/>
    <col min="5121" max="5121" width="5.28515625" style="166" customWidth="1"/>
    <col min="5122" max="5122" width="28.140625" style="166" customWidth="1"/>
    <col min="5123" max="5123" width="9.28515625" style="166" bestFit="1" customWidth="1"/>
    <col min="5124" max="5124" width="15.28515625" style="166" customWidth="1"/>
    <col min="5125" max="5125" width="13.28515625" style="166" customWidth="1"/>
    <col min="5126" max="5126" width="12.28515625" style="166" bestFit="1" customWidth="1"/>
    <col min="5127" max="5127" width="13" style="166" bestFit="1" customWidth="1"/>
    <col min="5128" max="5376" width="11.42578125" style="166"/>
    <col min="5377" max="5377" width="5.28515625" style="166" customWidth="1"/>
    <col min="5378" max="5378" width="28.140625" style="166" customWidth="1"/>
    <col min="5379" max="5379" width="9.28515625" style="166" bestFit="1" customWidth="1"/>
    <col min="5380" max="5380" width="15.28515625" style="166" customWidth="1"/>
    <col min="5381" max="5381" width="13.28515625" style="166" customWidth="1"/>
    <col min="5382" max="5382" width="12.28515625" style="166" bestFit="1" customWidth="1"/>
    <col min="5383" max="5383" width="13" style="166" bestFit="1" customWidth="1"/>
    <col min="5384" max="5632" width="11.42578125" style="166"/>
    <col min="5633" max="5633" width="5.28515625" style="166" customWidth="1"/>
    <col min="5634" max="5634" width="28.140625" style="166" customWidth="1"/>
    <col min="5635" max="5635" width="9.28515625" style="166" bestFit="1" customWidth="1"/>
    <col min="5636" max="5636" width="15.28515625" style="166" customWidth="1"/>
    <col min="5637" max="5637" width="13.28515625" style="166" customWidth="1"/>
    <col min="5638" max="5638" width="12.28515625" style="166" bestFit="1" customWidth="1"/>
    <col min="5639" max="5639" width="13" style="166" bestFit="1" customWidth="1"/>
    <col min="5640" max="5888" width="11.42578125" style="166"/>
    <col min="5889" max="5889" width="5.28515625" style="166" customWidth="1"/>
    <col min="5890" max="5890" width="28.140625" style="166" customWidth="1"/>
    <col min="5891" max="5891" width="9.28515625" style="166" bestFit="1" customWidth="1"/>
    <col min="5892" max="5892" width="15.28515625" style="166" customWidth="1"/>
    <col min="5893" max="5893" width="13.28515625" style="166" customWidth="1"/>
    <col min="5894" max="5894" width="12.28515625" style="166" bestFit="1" customWidth="1"/>
    <col min="5895" max="5895" width="13" style="166" bestFit="1" customWidth="1"/>
    <col min="5896" max="6144" width="11.42578125" style="166"/>
    <col min="6145" max="6145" width="5.28515625" style="166" customWidth="1"/>
    <col min="6146" max="6146" width="28.140625" style="166" customWidth="1"/>
    <col min="6147" max="6147" width="9.28515625" style="166" bestFit="1" customWidth="1"/>
    <col min="6148" max="6148" width="15.28515625" style="166" customWidth="1"/>
    <col min="6149" max="6149" width="13.28515625" style="166" customWidth="1"/>
    <col min="6150" max="6150" width="12.28515625" style="166" bestFit="1" customWidth="1"/>
    <col min="6151" max="6151" width="13" style="166" bestFit="1" customWidth="1"/>
    <col min="6152" max="6400" width="11.42578125" style="166"/>
    <col min="6401" max="6401" width="5.28515625" style="166" customWidth="1"/>
    <col min="6402" max="6402" width="28.140625" style="166" customWidth="1"/>
    <col min="6403" max="6403" width="9.28515625" style="166" bestFit="1" customWidth="1"/>
    <col min="6404" max="6404" width="15.28515625" style="166" customWidth="1"/>
    <col min="6405" max="6405" width="13.28515625" style="166" customWidth="1"/>
    <col min="6406" max="6406" width="12.28515625" style="166" bestFit="1" customWidth="1"/>
    <col min="6407" max="6407" width="13" style="166" bestFit="1" customWidth="1"/>
    <col min="6408" max="6656" width="11.42578125" style="166"/>
    <col min="6657" max="6657" width="5.28515625" style="166" customWidth="1"/>
    <col min="6658" max="6658" width="28.140625" style="166" customWidth="1"/>
    <col min="6659" max="6659" width="9.28515625" style="166" bestFit="1" customWidth="1"/>
    <col min="6660" max="6660" width="15.28515625" style="166" customWidth="1"/>
    <col min="6661" max="6661" width="13.28515625" style="166" customWidth="1"/>
    <col min="6662" max="6662" width="12.28515625" style="166" bestFit="1" customWidth="1"/>
    <col min="6663" max="6663" width="13" style="166" bestFit="1" customWidth="1"/>
    <col min="6664" max="6912" width="11.42578125" style="166"/>
    <col min="6913" max="6913" width="5.28515625" style="166" customWidth="1"/>
    <col min="6914" max="6914" width="28.140625" style="166" customWidth="1"/>
    <col min="6915" max="6915" width="9.28515625" style="166" bestFit="1" customWidth="1"/>
    <col min="6916" max="6916" width="15.28515625" style="166" customWidth="1"/>
    <col min="6917" max="6917" width="13.28515625" style="166" customWidth="1"/>
    <col min="6918" max="6918" width="12.28515625" style="166" bestFit="1" customWidth="1"/>
    <col min="6919" max="6919" width="13" style="166" bestFit="1" customWidth="1"/>
    <col min="6920" max="7168" width="11.42578125" style="166"/>
    <col min="7169" max="7169" width="5.28515625" style="166" customWidth="1"/>
    <col min="7170" max="7170" width="28.140625" style="166" customWidth="1"/>
    <col min="7171" max="7171" width="9.28515625" style="166" bestFit="1" customWidth="1"/>
    <col min="7172" max="7172" width="15.28515625" style="166" customWidth="1"/>
    <col min="7173" max="7173" width="13.28515625" style="166" customWidth="1"/>
    <col min="7174" max="7174" width="12.28515625" style="166" bestFit="1" customWidth="1"/>
    <col min="7175" max="7175" width="13" style="166" bestFit="1" customWidth="1"/>
    <col min="7176" max="7424" width="11.42578125" style="166"/>
    <col min="7425" max="7425" width="5.28515625" style="166" customWidth="1"/>
    <col min="7426" max="7426" width="28.140625" style="166" customWidth="1"/>
    <col min="7427" max="7427" width="9.28515625" style="166" bestFit="1" customWidth="1"/>
    <col min="7428" max="7428" width="15.28515625" style="166" customWidth="1"/>
    <col min="7429" max="7429" width="13.28515625" style="166" customWidth="1"/>
    <col min="7430" max="7430" width="12.28515625" style="166" bestFit="1" customWidth="1"/>
    <col min="7431" max="7431" width="13" style="166" bestFit="1" customWidth="1"/>
    <col min="7432" max="7680" width="11.42578125" style="166"/>
    <col min="7681" max="7681" width="5.28515625" style="166" customWidth="1"/>
    <col min="7682" max="7682" width="28.140625" style="166" customWidth="1"/>
    <col min="7683" max="7683" width="9.28515625" style="166" bestFit="1" customWidth="1"/>
    <col min="7684" max="7684" width="15.28515625" style="166" customWidth="1"/>
    <col min="7685" max="7685" width="13.28515625" style="166" customWidth="1"/>
    <col min="7686" max="7686" width="12.28515625" style="166" bestFit="1" customWidth="1"/>
    <col min="7687" max="7687" width="13" style="166" bestFit="1" customWidth="1"/>
    <col min="7688" max="7936" width="11.42578125" style="166"/>
    <col min="7937" max="7937" width="5.28515625" style="166" customWidth="1"/>
    <col min="7938" max="7938" width="28.140625" style="166" customWidth="1"/>
    <col min="7939" max="7939" width="9.28515625" style="166" bestFit="1" customWidth="1"/>
    <col min="7940" max="7940" width="15.28515625" style="166" customWidth="1"/>
    <col min="7941" max="7941" width="13.28515625" style="166" customWidth="1"/>
    <col min="7942" max="7942" width="12.28515625" style="166" bestFit="1" customWidth="1"/>
    <col min="7943" max="7943" width="13" style="166" bestFit="1" customWidth="1"/>
    <col min="7944" max="8192" width="11.42578125" style="166"/>
    <col min="8193" max="8193" width="5.28515625" style="166" customWidth="1"/>
    <col min="8194" max="8194" width="28.140625" style="166" customWidth="1"/>
    <col min="8195" max="8195" width="9.28515625" style="166" bestFit="1" customWidth="1"/>
    <col min="8196" max="8196" width="15.28515625" style="166" customWidth="1"/>
    <col min="8197" max="8197" width="13.28515625" style="166" customWidth="1"/>
    <col min="8198" max="8198" width="12.28515625" style="166" bestFit="1" customWidth="1"/>
    <col min="8199" max="8199" width="13" style="166" bestFit="1" customWidth="1"/>
    <col min="8200" max="8448" width="11.42578125" style="166"/>
    <col min="8449" max="8449" width="5.28515625" style="166" customWidth="1"/>
    <col min="8450" max="8450" width="28.140625" style="166" customWidth="1"/>
    <col min="8451" max="8451" width="9.28515625" style="166" bestFit="1" customWidth="1"/>
    <col min="8452" max="8452" width="15.28515625" style="166" customWidth="1"/>
    <col min="8453" max="8453" width="13.28515625" style="166" customWidth="1"/>
    <col min="8454" max="8454" width="12.28515625" style="166" bestFit="1" customWidth="1"/>
    <col min="8455" max="8455" width="13" style="166" bestFit="1" customWidth="1"/>
    <col min="8456" max="8704" width="11.42578125" style="166"/>
    <col min="8705" max="8705" width="5.28515625" style="166" customWidth="1"/>
    <col min="8706" max="8706" width="28.140625" style="166" customWidth="1"/>
    <col min="8707" max="8707" width="9.28515625" style="166" bestFit="1" customWidth="1"/>
    <col min="8708" max="8708" width="15.28515625" style="166" customWidth="1"/>
    <col min="8709" max="8709" width="13.28515625" style="166" customWidth="1"/>
    <col min="8710" max="8710" width="12.28515625" style="166" bestFit="1" customWidth="1"/>
    <col min="8711" max="8711" width="13" style="166" bestFit="1" customWidth="1"/>
    <col min="8712" max="8960" width="11.42578125" style="166"/>
    <col min="8961" max="8961" width="5.28515625" style="166" customWidth="1"/>
    <col min="8962" max="8962" width="28.140625" style="166" customWidth="1"/>
    <col min="8963" max="8963" width="9.28515625" style="166" bestFit="1" customWidth="1"/>
    <col min="8964" max="8964" width="15.28515625" style="166" customWidth="1"/>
    <col min="8965" max="8965" width="13.28515625" style="166" customWidth="1"/>
    <col min="8966" max="8966" width="12.28515625" style="166" bestFit="1" customWidth="1"/>
    <col min="8967" max="8967" width="13" style="166" bestFit="1" customWidth="1"/>
    <col min="8968" max="9216" width="11.42578125" style="166"/>
    <col min="9217" max="9217" width="5.28515625" style="166" customWidth="1"/>
    <col min="9218" max="9218" width="28.140625" style="166" customWidth="1"/>
    <col min="9219" max="9219" width="9.28515625" style="166" bestFit="1" customWidth="1"/>
    <col min="9220" max="9220" width="15.28515625" style="166" customWidth="1"/>
    <col min="9221" max="9221" width="13.28515625" style="166" customWidth="1"/>
    <col min="9222" max="9222" width="12.28515625" style="166" bestFit="1" customWidth="1"/>
    <col min="9223" max="9223" width="13" style="166" bestFit="1" customWidth="1"/>
    <col min="9224" max="9472" width="11.42578125" style="166"/>
    <col min="9473" max="9473" width="5.28515625" style="166" customWidth="1"/>
    <col min="9474" max="9474" width="28.140625" style="166" customWidth="1"/>
    <col min="9475" max="9475" width="9.28515625" style="166" bestFit="1" customWidth="1"/>
    <col min="9476" max="9476" width="15.28515625" style="166" customWidth="1"/>
    <col min="9477" max="9477" width="13.28515625" style="166" customWidth="1"/>
    <col min="9478" max="9478" width="12.28515625" style="166" bestFit="1" customWidth="1"/>
    <col min="9479" max="9479" width="13" style="166" bestFit="1" customWidth="1"/>
    <col min="9480" max="9728" width="11.42578125" style="166"/>
    <col min="9729" max="9729" width="5.28515625" style="166" customWidth="1"/>
    <col min="9730" max="9730" width="28.140625" style="166" customWidth="1"/>
    <col min="9731" max="9731" width="9.28515625" style="166" bestFit="1" customWidth="1"/>
    <col min="9732" max="9732" width="15.28515625" style="166" customWidth="1"/>
    <col min="9733" max="9733" width="13.28515625" style="166" customWidth="1"/>
    <col min="9734" max="9734" width="12.28515625" style="166" bestFit="1" customWidth="1"/>
    <col min="9735" max="9735" width="13" style="166" bestFit="1" customWidth="1"/>
    <col min="9736" max="9984" width="11.42578125" style="166"/>
    <col min="9985" max="9985" width="5.28515625" style="166" customWidth="1"/>
    <col min="9986" max="9986" width="28.140625" style="166" customWidth="1"/>
    <col min="9987" max="9987" width="9.28515625" style="166" bestFit="1" customWidth="1"/>
    <col min="9988" max="9988" width="15.28515625" style="166" customWidth="1"/>
    <col min="9989" max="9989" width="13.28515625" style="166" customWidth="1"/>
    <col min="9990" max="9990" width="12.28515625" style="166" bestFit="1" customWidth="1"/>
    <col min="9991" max="9991" width="13" style="166" bestFit="1" customWidth="1"/>
    <col min="9992" max="10240" width="11.42578125" style="166"/>
    <col min="10241" max="10241" width="5.28515625" style="166" customWidth="1"/>
    <col min="10242" max="10242" width="28.140625" style="166" customWidth="1"/>
    <col min="10243" max="10243" width="9.28515625" style="166" bestFit="1" customWidth="1"/>
    <col min="10244" max="10244" width="15.28515625" style="166" customWidth="1"/>
    <col min="10245" max="10245" width="13.28515625" style="166" customWidth="1"/>
    <col min="10246" max="10246" width="12.28515625" style="166" bestFit="1" customWidth="1"/>
    <col min="10247" max="10247" width="13" style="166" bestFit="1" customWidth="1"/>
    <col min="10248" max="10496" width="11.42578125" style="166"/>
    <col min="10497" max="10497" width="5.28515625" style="166" customWidth="1"/>
    <col min="10498" max="10498" width="28.140625" style="166" customWidth="1"/>
    <col min="10499" max="10499" width="9.28515625" style="166" bestFit="1" customWidth="1"/>
    <col min="10500" max="10500" width="15.28515625" style="166" customWidth="1"/>
    <col min="10501" max="10501" width="13.28515625" style="166" customWidth="1"/>
    <col min="10502" max="10502" width="12.28515625" style="166" bestFit="1" customWidth="1"/>
    <col min="10503" max="10503" width="13" style="166" bestFit="1" customWidth="1"/>
    <col min="10504" max="10752" width="11.42578125" style="166"/>
    <col min="10753" max="10753" width="5.28515625" style="166" customWidth="1"/>
    <col min="10754" max="10754" width="28.140625" style="166" customWidth="1"/>
    <col min="10755" max="10755" width="9.28515625" style="166" bestFit="1" customWidth="1"/>
    <col min="10756" max="10756" width="15.28515625" style="166" customWidth="1"/>
    <col min="10757" max="10757" width="13.28515625" style="166" customWidth="1"/>
    <col min="10758" max="10758" width="12.28515625" style="166" bestFit="1" customWidth="1"/>
    <col min="10759" max="10759" width="13" style="166" bestFit="1" customWidth="1"/>
    <col min="10760" max="11008" width="11.42578125" style="166"/>
    <col min="11009" max="11009" width="5.28515625" style="166" customWidth="1"/>
    <col min="11010" max="11010" width="28.140625" style="166" customWidth="1"/>
    <col min="11011" max="11011" width="9.28515625" style="166" bestFit="1" customWidth="1"/>
    <col min="11012" max="11012" width="15.28515625" style="166" customWidth="1"/>
    <col min="11013" max="11013" width="13.28515625" style="166" customWidth="1"/>
    <col min="11014" max="11014" width="12.28515625" style="166" bestFit="1" customWidth="1"/>
    <col min="11015" max="11015" width="13" style="166" bestFit="1" customWidth="1"/>
    <col min="11016" max="11264" width="11.42578125" style="166"/>
    <col min="11265" max="11265" width="5.28515625" style="166" customWidth="1"/>
    <col min="11266" max="11266" width="28.140625" style="166" customWidth="1"/>
    <col min="11267" max="11267" width="9.28515625" style="166" bestFit="1" customWidth="1"/>
    <col min="11268" max="11268" width="15.28515625" style="166" customWidth="1"/>
    <col min="11269" max="11269" width="13.28515625" style="166" customWidth="1"/>
    <col min="11270" max="11270" width="12.28515625" style="166" bestFit="1" customWidth="1"/>
    <col min="11271" max="11271" width="13" style="166" bestFit="1" customWidth="1"/>
    <col min="11272" max="11520" width="11.42578125" style="166"/>
    <col min="11521" max="11521" width="5.28515625" style="166" customWidth="1"/>
    <col min="11522" max="11522" width="28.140625" style="166" customWidth="1"/>
    <col min="11523" max="11523" width="9.28515625" style="166" bestFit="1" customWidth="1"/>
    <col min="11524" max="11524" width="15.28515625" style="166" customWidth="1"/>
    <col min="11525" max="11525" width="13.28515625" style="166" customWidth="1"/>
    <col min="11526" max="11526" width="12.28515625" style="166" bestFit="1" customWidth="1"/>
    <col min="11527" max="11527" width="13" style="166" bestFit="1" customWidth="1"/>
    <col min="11528" max="11776" width="11.42578125" style="166"/>
    <col min="11777" max="11777" width="5.28515625" style="166" customWidth="1"/>
    <col min="11778" max="11778" width="28.140625" style="166" customWidth="1"/>
    <col min="11779" max="11779" width="9.28515625" style="166" bestFit="1" customWidth="1"/>
    <col min="11780" max="11780" width="15.28515625" style="166" customWidth="1"/>
    <col min="11781" max="11781" width="13.28515625" style="166" customWidth="1"/>
    <col min="11782" max="11782" width="12.28515625" style="166" bestFit="1" customWidth="1"/>
    <col min="11783" max="11783" width="13" style="166" bestFit="1" customWidth="1"/>
    <col min="11784" max="12032" width="11.42578125" style="166"/>
    <col min="12033" max="12033" width="5.28515625" style="166" customWidth="1"/>
    <col min="12034" max="12034" width="28.140625" style="166" customWidth="1"/>
    <col min="12035" max="12035" width="9.28515625" style="166" bestFit="1" customWidth="1"/>
    <col min="12036" max="12036" width="15.28515625" style="166" customWidth="1"/>
    <col min="12037" max="12037" width="13.28515625" style="166" customWidth="1"/>
    <col min="12038" max="12038" width="12.28515625" style="166" bestFit="1" customWidth="1"/>
    <col min="12039" max="12039" width="13" style="166" bestFit="1" customWidth="1"/>
    <col min="12040" max="12288" width="11.42578125" style="166"/>
    <col min="12289" max="12289" width="5.28515625" style="166" customWidth="1"/>
    <col min="12290" max="12290" width="28.140625" style="166" customWidth="1"/>
    <col min="12291" max="12291" width="9.28515625" style="166" bestFit="1" customWidth="1"/>
    <col min="12292" max="12292" width="15.28515625" style="166" customWidth="1"/>
    <col min="12293" max="12293" width="13.28515625" style="166" customWidth="1"/>
    <col min="12294" max="12294" width="12.28515625" style="166" bestFit="1" customWidth="1"/>
    <col min="12295" max="12295" width="13" style="166" bestFit="1" customWidth="1"/>
    <col min="12296" max="12544" width="11.42578125" style="166"/>
    <col min="12545" max="12545" width="5.28515625" style="166" customWidth="1"/>
    <col min="12546" max="12546" width="28.140625" style="166" customWidth="1"/>
    <col min="12547" max="12547" width="9.28515625" style="166" bestFit="1" customWidth="1"/>
    <col min="12548" max="12548" width="15.28515625" style="166" customWidth="1"/>
    <col min="12549" max="12549" width="13.28515625" style="166" customWidth="1"/>
    <col min="12550" max="12550" width="12.28515625" style="166" bestFit="1" customWidth="1"/>
    <col min="12551" max="12551" width="13" style="166" bestFit="1" customWidth="1"/>
    <col min="12552" max="12800" width="11.42578125" style="166"/>
    <col min="12801" max="12801" width="5.28515625" style="166" customWidth="1"/>
    <col min="12802" max="12802" width="28.140625" style="166" customWidth="1"/>
    <col min="12803" max="12803" width="9.28515625" style="166" bestFit="1" customWidth="1"/>
    <col min="12804" max="12804" width="15.28515625" style="166" customWidth="1"/>
    <col min="12805" max="12805" width="13.28515625" style="166" customWidth="1"/>
    <col min="12806" max="12806" width="12.28515625" style="166" bestFit="1" customWidth="1"/>
    <col min="12807" max="12807" width="13" style="166" bestFit="1" customWidth="1"/>
    <col min="12808" max="13056" width="11.42578125" style="166"/>
    <col min="13057" max="13057" width="5.28515625" style="166" customWidth="1"/>
    <col min="13058" max="13058" width="28.140625" style="166" customWidth="1"/>
    <col min="13059" max="13059" width="9.28515625" style="166" bestFit="1" customWidth="1"/>
    <col min="13060" max="13060" width="15.28515625" style="166" customWidth="1"/>
    <col min="13061" max="13061" width="13.28515625" style="166" customWidth="1"/>
    <col min="13062" max="13062" width="12.28515625" style="166" bestFit="1" customWidth="1"/>
    <col min="13063" max="13063" width="13" style="166" bestFit="1" customWidth="1"/>
    <col min="13064" max="13312" width="11.42578125" style="166"/>
    <col min="13313" max="13313" width="5.28515625" style="166" customWidth="1"/>
    <col min="13314" max="13314" width="28.140625" style="166" customWidth="1"/>
    <col min="13315" max="13315" width="9.28515625" style="166" bestFit="1" customWidth="1"/>
    <col min="13316" max="13316" width="15.28515625" style="166" customWidth="1"/>
    <col min="13317" max="13317" width="13.28515625" style="166" customWidth="1"/>
    <col min="13318" max="13318" width="12.28515625" style="166" bestFit="1" customWidth="1"/>
    <col min="13319" max="13319" width="13" style="166" bestFit="1" customWidth="1"/>
    <col min="13320" max="13568" width="11.42578125" style="166"/>
    <col min="13569" max="13569" width="5.28515625" style="166" customWidth="1"/>
    <col min="13570" max="13570" width="28.140625" style="166" customWidth="1"/>
    <col min="13571" max="13571" width="9.28515625" style="166" bestFit="1" customWidth="1"/>
    <col min="13572" max="13572" width="15.28515625" style="166" customWidth="1"/>
    <col min="13573" max="13573" width="13.28515625" style="166" customWidth="1"/>
    <col min="13574" max="13574" width="12.28515625" style="166" bestFit="1" customWidth="1"/>
    <col min="13575" max="13575" width="13" style="166" bestFit="1" customWidth="1"/>
    <col min="13576" max="13824" width="11.42578125" style="166"/>
    <col min="13825" max="13825" width="5.28515625" style="166" customWidth="1"/>
    <col min="13826" max="13826" width="28.140625" style="166" customWidth="1"/>
    <col min="13827" max="13827" width="9.28515625" style="166" bestFit="1" customWidth="1"/>
    <col min="13828" max="13828" width="15.28515625" style="166" customWidth="1"/>
    <col min="13829" max="13829" width="13.28515625" style="166" customWidth="1"/>
    <col min="13830" max="13830" width="12.28515625" style="166" bestFit="1" customWidth="1"/>
    <col min="13831" max="13831" width="13" style="166" bestFit="1" customWidth="1"/>
    <col min="13832" max="14080" width="11.42578125" style="166"/>
    <col min="14081" max="14081" width="5.28515625" style="166" customWidth="1"/>
    <col min="14082" max="14082" width="28.140625" style="166" customWidth="1"/>
    <col min="14083" max="14083" width="9.28515625" style="166" bestFit="1" customWidth="1"/>
    <col min="14084" max="14084" width="15.28515625" style="166" customWidth="1"/>
    <col min="14085" max="14085" width="13.28515625" style="166" customWidth="1"/>
    <col min="14086" max="14086" width="12.28515625" style="166" bestFit="1" customWidth="1"/>
    <col min="14087" max="14087" width="13" style="166" bestFit="1" customWidth="1"/>
    <col min="14088" max="14336" width="11.42578125" style="166"/>
    <col min="14337" max="14337" width="5.28515625" style="166" customWidth="1"/>
    <col min="14338" max="14338" width="28.140625" style="166" customWidth="1"/>
    <col min="14339" max="14339" width="9.28515625" style="166" bestFit="1" customWidth="1"/>
    <col min="14340" max="14340" width="15.28515625" style="166" customWidth="1"/>
    <col min="14341" max="14341" width="13.28515625" style="166" customWidth="1"/>
    <col min="14342" max="14342" width="12.28515625" style="166" bestFit="1" customWidth="1"/>
    <col min="14343" max="14343" width="13" style="166" bestFit="1" customWidth="1"/>
    <col min="14344" max="14592" width="11.42578125" style="166"/>
    <col min="14593" max="14593" width="5.28515625" style="166" customWidth="1"/>
    <col min="14594" max="14594" width="28.140625" style="166" customWidth="1"/>
    <col min="14595" max="14595" width="9.28515625" style="166" bestFit="1" customWidth="1"/>
    <col min="14596" max="14596" width="15.28515625" style="166" customWidth="1"/>
    <col min="14597" max="14597" width="13.28515625" style="166" customWidth="1"/>
    <col min="14598" max="14598" width="12.28515625" style="166" bestFit="1" customWidth="1"/>
    <col min="14599" max="14599" width="13" style="166" bestFit="1" customWidth="1"/>
    <col min="14600" max="14848" width="11.42578125" style="166"/>
    <col min="14849" max="14849" width="5.28515625" style="166" customWidth="1"/>
    <col min="14850" max="14850" width="28.140625" style="166" customWidth="1"/>
    <col min="14851" max="14851" width="9.28515625" style="166" bestFit="1" customWidth="1"/>
    <col min="14852" max="14852" width="15.28515625" style="166" customWidth="1"/>
    <col min="14853" max="14853" width="13.28515625" style="166" customWidth="1"/>
    <col min="14854" max="14854" width="12.28515625" style="166" bestFit="1" customWidth="1"/>
    <col min="14855" max="14855" width="13" style="166" bestFit="1" customWidth="1"/>
    <col min="14856" max="15104" width="11.42578125" style="166"/>
    <col min="15105" max="15105" width="5.28515625" style="166" customWidth="1"/>
    <col min="15106" max="15106" width="28.140625" style="166" customWidth="1"/>
    <col min="15107" max="15107" width="9.28515625" style="166" bestFit="1" customWidth="1"/>
    <col min="15108" max="15108" width="15.28515625" style="166" customWidth="1"/>
    <col min="15109" max="15109" width="13.28515625" style="166" customWidth="1"/>
    <col min="15110" max="15110" width="12.28515625" style="166" bestFit="1" customWidth="1"/>
    <col min="15111" max="15111" width="13" style="166" bestFit="1" customWidth="1"/>
    <col min="15112" max="15360" width="11.42578125" style="166"/>
    <col min="15361" max="15361" width="5.28515625" style="166" customWidth="1"/>
    <col min="15362" max="15362" width="28.140625" style="166" customWidth="1"/>
    <col min="15363" max="15363" width="9.28515625" style="166" bestFit="1" customWidth="1"/>
    <col min="15364" max="15364" width="15.28515625" style="166" customWidth="1"/>
    <col min="15365" max="15365" width="13.28515625" style="166" customWidth="1"/>
    <col min="15366" max="15366" width="12.28515625" style="166" bestFit="1" customWidth="1"/>
    <col min="15367" max="15367" width="13" style="166" bestFit="1" customWidth="1"/>
    <col min="15368" max="15616" width="11.42578125" style="166"/>
    <col min="15617" max="15617" width="5.28515625" style="166" customWidth="1"/>
    <col min="15618" max="15618" width="28.140625" style="166" customWidth="1"/>
    <col min="15619" max="15619" width="9.28515625" style="166" bestFit="1" customWidth="1"/>
    <col min="15620" max="15620" width="15.28515625" style="166" customWidth="1"/>
    <col min="15621" max="15621" width="13.28515625" style="166" customWidth="1"/>
    <col min="15622" max="15622" width="12.28515625" style="166" bestFit="1" customWidth="1"/>
    <col min="15623" max="15623" width="13" style="166" bestFit="1" customWidth="1"/>
    <col min="15624" max="15872" width="11.42578125" style="166"/>
    <col min="15873" max="15873" width="5.28515625" style="166" customWidth="1"/>
    <col min="15874" max="15874" width="28.140625" style="166" customWidth="1"/>
    <col min="15875" max="15875" width="9.28515625" style="166" bestFit="1" customWidth="1"/>
    <col min="15876" max="15876" width="15.28515625" style="166" customWidth="1"/>
    <col min="15877" max="15877" width="13.28515625" style="166" customWidth="1"/>
    <col min="15878" max="15878" width="12.28515625" style="166" bestFit="1" customWidth="1"/>
    <col min="15879" max="15879" width="13" style="166" bestFit="1" customWidth="1"/>
    <col min="15880" max="16128" width="11.42578125" style="166"/>
    <col min="16129" max="16129" width="5.28515625" style="166" customWidth="1"/>
    <col min="16130" max="16130" width="28.140625" style="166" customWidth="1"/>
    <col min="16131" max="16131" width="9.28515625" style="166" bestFit="1" customWidth="1"/>
    <col min="16132" max="16132" width="15.28515625" style="166" customWidth="1"/>
    <col min="16133" max="16133" width="13.28515625" style="166" customWidth="1"/>
    <col min="16134" max="16134" width="12.28515625" style="166" bestFit="1" customWidth="1"/>
    <col min="16135" max="16135" width="13" style="166" bestFit="1" customWidth="1"/>
    <col min="16136" max="16384" width="11.42578125" style="166"/>
  </cols>
  <sheetData>
    <row r="3" spans="2:7" ht="18" customHeight="1" x14ac:dyDescent="0.2">
      <c r="B3" s="315" t="s">
        <v>123</v>
      </c>
      <c r="C3" s="315"/>
      <c r="D3" s="315"/>
      <c r="E3" s="315"/>
      <c r="F3" s="315"/>
      <c r="G3" s="315"/>
    </row>
    <row r="4" spans="2:7" ht="40.5" customHeight="1" thickBot="1" x14ac:dyDescent="0.25">
      <c r="B4" s="316" t="s">
        <v>169</v>
      </c>
      <c r="C4" s="316"/>
      <c r="D4" s="316"/>
      <c r="E4" s="316"/>
      <c r="F4" s="316"/>
      <c r="G4" s="316"/>
    </row>
    <row r="5" spans="2:7" ht="27" customHeight="1" x14ac:dyDescent="0.2">
      <c r="B5" s="303" t="s">
        <v>124</v>
      </c>
      <c r="C5" s="299" t="s">
        <v>22</v>
      </c>
      <c r="D5" s="299" t="s">
        <v>23</v>
      </c>
      <c r="E5" s="299" t="s">
        <v>24</v>
      </c>
      <c r="F5" s="301" t="s">
        <v>25</v>
      </c>
      <c r="G5" s="302"/>
    </row>
    <row r="6" spans="2:7" ht="27" customHeight="1" thickBot="1" x14ac:dyDescent="0.25">
      <c r="B6" s="304"/>
      <c r="C6" s="300"/>
      <c r="D6" s="300"/>
      <c r="E6" s="300"/>
      <c r="F6" s="167" t="s">
        <v>26</v>
      </c>
      <c r="G6" s="168" t="s">
        <v>27</v>
      </c>
    </row>
    <row r="7" spans="2:7" ht="15" customHeight="1" x14ac:dyDescent="0.2">
      <c r="B7" s="169" t="s">
        <v>168</v>
      </c>
      <c r="C7" s="170"/>
      <c r="D7" s="170"/>
      <c r="E7" s="170"/>
      <c r="F7" s="170"/>
      <c r="G7" s="170"/>
    </row>
    <row r="8" spans="2:7" ht="15" customHeight="1" x14ac:dyDescent="0.2">
      <c r="B8" s="66" t="s">
        <v>111</v>
      </c>
      <c r="C8" s="239">
        <v>12.565013566358541</v>
      </c>
      <c r="D8" s="239">
        <v>3.0662317544247801</v>
      </c>
      <c r="E8" s="239">
        <v>24.402932302709825</v>
      </c>
      <c r="F8" s="239">
        <v>7.6677729816255455</v>
      </c>
      <c r="G8" s="239">
        <v>19.915380580000754</v>
      </c>
    </row>
    <row r="9" spans="2:7" ht="15" customHeight="1" x14ac:dyDescent="0.2">
      <c r="B9" s="66" t="s">
        <v>112</v>
      </c>
      <c r="C9" s="171">
        <v>37.323799272130806</v>
      </c>
      <c r="D9" s="171">
        <v>3.3858510232157393</v>
      </c>
      <c r="E9" s="172">
        <v>9.0715604768132749</v>
      </c>
      <c r="F9" s="171">
        <v>30.944013660985782</v>
      </c>
      <c r="G9" s="171">
        <v>44.177454581964177</v>
      </c>
    </row>
    <row r="10" spans="2:7" ht="15" customHeight="1" x14ac:dyDescent="0.2">
      <c r="B10" s="66" t="s">
        <v>113</v>
      </c>
      <c r="C10" s="171">
        <v>36.507580595397826</v>
      </c>
      <c r="D10" s="171">
        <v>3.6597104556203721</v>
      </c>
      <c r="E10" s="172">
        <v>10.024522019631501</v>
      </c>
      <c r="F10" s="171">
        <v>29.658300981280018</v>
      </c>
      <c r="G10" s="171">
        <v>43.950321944577482</v>
      </c>
    </row>
    <row r="11" spans="2:7" ht="15" customHeight="1" x14ac:dyDescent="0.2">
      <c r="B11" s="66" t="s">
        <v>114</v>
      </c>
      <c r="C11" s="171">
        <v>35.907093534212173</v>
      </c>
      <c r="D11" s="171">
        <v>3.9120233637327995</v>
      </c>
      <c r="E11" s="172">
        <v>10.894848283962149</v>
      </c>
      <c r="F11" s="171">
        <v>28.630550534275972</v>
      </c>
      <c r="G11" s="171">
        <v>43.895551999590545</v>
      </c>
    </row>
    <row r="12" spans="2:7" ht="15" customHeight="1" x14ac:dyDescent="0.2">
      <c r="B12" s="66" t="s">
        <v>115</v>
      </c>
      <c r="C12" s="171">
        <v>27.486749640724089</v>
      </c>
      <c r="D12" s="171">
        <v>3.4101629247051131</v>
      </c>
      <c r="E12" s="172">
        <v>12.406570326717169</v>
      </c>
      <c r="F12" s="171">
        <v>21.311667367679085</v>
      </c>
      <c r="G12" s="171">
        <v>34.662894907567235</v>
      </c>
    </row>
    <row r="13" spans="2:7" ht="15" customHeight="1" x14ac:dyDescent="0.2">
      <c r="B13" s="66" t="s">
        <v>116</v>
      </c>
      <c r="C13" s="171">
        <v>21.588960221442836</v>
      </c>
      <c r="D13" s="171">
        <v>3.0000777821844107</v>
      </c>
      <c r="E13" s="172">
        <v>16.273693290044932</v>
      </c>
      <c r="F13" s="171">
        <v>28.058494087638564</v>
      </c>
      <c r="G13" s="171">
        <v>13.896351428748471</v>
      </c>
    </row>
    <row r="14" spans="2:7" ht="15" customHeight="1" x14ac:dyDescent="0.2">
      <c r="B14" s="66" t="s">
        <v>117</v>
      </c>
      <c r="C14" s="171">
        <v>13.012483098319491</v>
      </c>
      <c r="D14" s="171">
        <v>1.9386823718335104</v>
      </c>
      <c r="E14" s="172">
        <v>14.898635081292696</v>
      </c>
      <c r="F14" s="171">
        <v>9.6530531402528048</v>
      </c>
      <c r="G14" s="171">
        <v>17.316961813823081</v>
      </c>
    </row>
    <row r="15" spans="2:7" ht="15" customHeight="1" x14ac:dyDescent="0.2">
      <c r="B15" s="66" t="s">
        <v>120</v>
      </c>
      <c r="C15" s="171">
        <v>24.112855129039254</v>
      </c>
      <c r="D15" s="171">
        <v>3.9698732404604571</v>
      </c>
      <c r="E15" s="172">
        <v>16.463721194424277</v>
      </c>
      <c r="F15" s="171">
        <v>17.142072162865961</v>
      </c>
      <c r="G15" s="171">
        <v>32.796296435383887</v>
      </c>
    </row>
    <row r="16" spans="2:7" ht="15" customHeight="1" x14ac:dyDescent="0.2">
      <c r="B16" s="66" t="s">
        <v>121</v>
      </c>
      <c r="C16" s="171">
        <v>34.501440789498929</v>
      </c>
      <c r="D16" s="171">
        <v>3.1278790667443443</v>
      </c>
      <c r="E16" s="172">
        <v>9.0659375236768796</v>
      </c>
      <c r="F16" s="171">
        <v>28.602138354044961</v>
      </c>
      <c r="G16" s="171">
        <v>40.920141016442443</v>
      </c>
    </row>
    <row r="17" spans="2:7" ht="15" customHeight="1" x14ac:dyDescent="0.2">
      <c r="B17" s="169" t="s">
        <v>164</v>
      </c>
      <c r="C17" s="173"/>
      <c r="D17" s="174"/>
      <c r="E17" s="174"/>
      <c r="F17" s="173"/>
      <c r="G17" s="173"/>
    </row>
    <row r="18" spans="2:7" ht="15" customHeight="1" x14ac:dyDescent="0.2">
      <c r="B18" s="240" t="s">
        <v>111</v>
      </c>
      <c r="C18" s="241">
        <v>0.30611768913214177</v>
      </c>
      <c r="D18" s="241">
        <v>0.299433201084917</v>
      </c>
      <c r="E18" s="241">
        <v>97.816366618284761</v>
      </c>
      <c r="F18" s="241">
        <v>4.4644698332665773E-2</v>
      </c>
      <c r="G18" s="241">
        <v>2.0673010856604321</v>
      </c>
    </row>
    <row r="19" spans="2:7" ht="15" customHeight="1" x14ac:dyDescent="0.2">
      <c r="B19" s="66" t="s">
        <v>112</v>
      </c>
      <c r="C19" s="239">
        <v>8.326227056044063</v>
      </c>
      <c r="D19" s="239">
        <v>1.7754725345787588</v>
      </c>
      <c r="E19" s="239">
        <v>21.323854401615574</v>
      </c>
      <c r="F19" s="239">
        <v>5.4379033602578879</v>
      </c>
      <c r="G19" s="239">
        <v>12.545148407369183</v>
      </c>
    </row>
    <row r="20" spans="2:7" ht="15" customHeight="1" x14ac:dyDescent="0.2">
      <c r="B20" s="66" t="s">
        <v>113</v>
      </c>
      <c r="C20" s="239">
        <v>4.6891704755002905</v>
      </c>
      <c r="D20" s="239">
        <v>1.4533623823109247</v>
      </c>
      <c r="E20" s="239">
        <v>30.994018876139595</v>
      </c>
      <c r="F20" s="239">
        <v>2.5312035593532025</v>
      </c>
      <c r="G20" s="239">
        <v>8.5259715894969954</v>
      </c>
    </row>
    <row r="21" spans="2:7" ht="15" customHeight="1" x14ac:dyDescent="0.2">
      <c r="B21" s="66" t="s">
        <v>114</v>
      </c>
      <c r="C21" s="239">
        <v>9.4072280512958475</v>
      </c>
      <c r="D21" s="239">
        <v>2.2238189020277255</v>
      </c>
      <c r="E21" s="239">
        <v>23.639470520983</v>
      </c>
      <c r="F21" s="239">
        <v>5.8546144178618205</v>
      </c>
      <c r="G21" s="239">
        <v>14.77721844826333</v>
      </c>
    </row>
    <row r="22" spans="2:7" ht="15" customHeight="1" x14ac:dyDescent="0.2">
      <c r="B22" s="66" t="s">
        <v>115</v>
      </c>
      <c r="C22" s="239">
        <v>6.0404498529935262</v>
      </c>
      <c r="D22" s="239">
        <v>1.8843495091215869</v>
      </c>
      <c r="E22" s="239">
        <v>31.195516145006003</v>
      </c>
      <c r="F22" s="239">
        <v>3.2397558486855869</v>
      </c>
      <c r="G22" s="239">
        <v>10.987353451947248</v>
      </c>
    </row>
    <row r="23" spans="2:7" ht="15" customHeight="1" x14ac:dyDescent="0.2">
      <c r="B23" s="66" t="s">
        <v>116</v>
      </c>
      <c r="C23" s="239">
        <v>3.6626821503393843</v>
      </c>
      <c r="D23" s="239">
        <v>1.1534291165667951</v>
      </c>
      <c r="E23" s="239">
        <v>31.491378973737</v>
      </c>
      <c r="F23" s="239">
        <v>1.9609332181405297</v>
      </c>
      <c r="G23" s="239">
        <v>6.7397285118585639</v>
      </c>
    </row>
    <row r="24" spans="2:7" ht="15" customHeight="1" x14ac:dyDescent="0.2">
      <c r="B24" s="66" t="s">
        <v>117</v>
      </c>
      <c r="C24" s="239">
        <v>0.83226846555028899</v>
      </c>
      <c r="D24" s="239">
        <v>0.35680154490198279</v>
      </c>
      <c r="E24" s="239">
        <v>42.870967683014221</v>
      </c>
      <c r="F24" s="239">
        <v>0.3576329117989423</v>
      </c>
      <c r="G24" s="239">
        <v>1.9246533969020232</v>
      </c>
    </row>
    <row r="25" spans="2:7" ht="15" customHeight="1" x14ac:dyDescent="0.2">
      <c r="B25" s="66" t="s">
        <v>120</v>
      </c>
      <c r="C25" s="239">
        <v>3.2139178052483195</v>
      </c>
      <c r="D25" s="239">
        <v>1.2806723597907128</v>
      </c>
      <c r="E25" s="239">
        <v>39.847701073729333</v>
      </c>
      <c r="F25" s="239">
        <v>1.4495703713832346</v>
      </c>
      <c r="G25" s="239">
        <v>6.9737809026754567</v>
      </c>
    </row>
    <row r="26" spans="2:7" ht="15" customHeight="1" x14ac:dyDescent="0.2">
      <c r="B26" s="66" t="s">
        <v>121</v>
      </c>
      <c r="C26" s="171">
        <v>9.072369456030021</v>
      </c>
      <c r="D26" s="171">
        <v>1.8519257618456904</v>
      </c>
      <c r="E26" s="172">
        <v>20.412812450167511</v>
      </c>
      <c r="F26" s="171">
        <v>6.0152040640645179</v>
      </c>
      <c r="G26" s="171">
        <v>13.460771822282238</v>
      </c>
    </row>
    <row r="27" spans="2:7" ht="15" customHeight="1" x14ac:dyDescent="0.2">
      <c r="B27" s="169" t="s">
        <v>165</v>
      </c>
      <c r="C27" s="173"/>
      <c r="D27" s="174"/>
      <c r="E27" s="174"/>
      <c r="F27" s="173"/>
      <c r="G27" s="173"/>
    </row>
    <row r="28" spans="2:7" ht="15" customHeight="1" x14ac:dyDescent="0.2">
      <c r="B28" s="66" t="s">
        <v>111</v>
      </c>
      <c r="C28" s="242">
        <v>64648</v>
      </c>
      <c r="D28" s="242">
        <v>19032.936612436435</v>
      </c>
      <c r="E28" s="239">
        <v>29.440874601590821</v>
      </c>
      <c r="F28" s="242">
        <v>27250.997970526703</v>
      </c>
      <c r="G28" s="242">
        <v>102045.0020294733</v>
      </c>
    </row>
    <row r="29" spans="2:7" ht="15" customHeight="1" x14ac:dyDescent="0.2">
      <c r="B29" s="66" t="s">
        <v>112</v>
      </c>
      <c r="C29" s="19">
        <v>160193</v>
      </c>
      <c r="D29" s="19">
        <v>16445.235707112868</v>
      </c>
      <c r="E29" s="171">
        <v>10.265889088232862</v>
      </c>
      <c r="F29" s="19">
        <v>127880.46065637533</v>
      </c>
      <c r="G29" s="19">
        <v>192505.53934362467</v>
      </c>
    </row>
    <row r="30" spans="2:7" ht="15" customHeight="1" x14ac:dyDescent="0.2">
      <c r="B30" s="66" t="s">
        <v>113</v>
      </c>
      <c r="C30" s="19">
        <v>203521</v>
      </c>
      <c r="D30" s="19">
        <v>28482.644155466969</v>
      </c>
      <c r="E30" s="171">
        <v>13.994941138981712</v>
      </c>
      <c r="F30" s="19">
        <v>147556.6723202258</v>
      </c>
      <c r="G30" s="19">
        <v>259485.3276797742</v>
      </c>
    </row>
    <row r="31" spans="2:7" ht="15" customHeight="1" x14ac:dyDescent="0.2">
      <c r="B31" s="66" t="s">
        <v>114</v>
      </c>
      <c r="C31" s="19">
        <v>68068</v>
      </c>
      <c r="D31" s="19">
        <v>7963.9628094077407</v>
      </c>
      <c r="E31" s="171">
        <v>11.700010003831082</v>
      </c>
      <c r="F31" s="19">
        <v>52419.95054706034</v>
      </c>
      <c r="G31" s="19">
        <v>83716.049452939653</v>
      </c>
    </row>
    <row r="32" spans="2:7" ht="15" customHeight="1" x14ac:dyDescent="0.2">
      <c r="B32" s="66" t="s">
        <v>115</v>
      </c>
      <c r="C32" s="19">
        <v>166783</v>
      </c>
      <c r="D32" s="19">
        <v>23483.569689958062</v>
      </c>
      <c r="E32" s="171">
        <v>14.080313754973867</v>
      </c>
      <c r="F32" s="19">
        <v>120641.13964300186</v>
      </c>
      <c r="G32" s="19">
        <v>212924.86035699814</v>
      </c>
    </row>
    <row r="33" spans="2:7" ht="15" customHeight="1" x14ac:dyDescent="0.2">
      <c r="B33" s="66" t="s">
        <v>116</v>
      </c>
      <c r="C33" s="19">
        <v>176110</v>
      </c>
      <c r="D33" s="19">
        <v>25421.616625153034</v>
      </c>
      <c r="E33" s="171">
        <v>14.4350784311811</v>
      </c>
      <c r="F33" s="19">
        <v>126160.15422044005</v>
      </c>
      <c r="G33" s="19">
        <v>226059.84577955995</v>
      </c>
    </row>
    <row r="34" spans="2:7" ht="15" customHeight="1" x14ac:dyDescent="0.2">
      <c r="B34" s="66" t="s">
        <v>117</v>
      </c>
      <c r="C34" s="19">
        <v>280241</v>
      </c>
      <c r="D34" s="19">
        <v>45263.474769212495</v>
      </c>
      <c r="E34" s="171">
        <v>16.151624769113905</v>
      </c>
      <c r="F34" s="19">
        <v>191304.73691702398</v>
      </c>
      <c r="G34" s="19">
        <v>369177.26308297599</v>
      </c>
    </row>
    <row r="35" spans="2:7" ht="15" customHeight="1" x14ac:dyDescent="0.2">
      <c r="B35" s="66" t="s">
        <v>120</v>
      </c>
      <c r="C35" s="19">
        <v>177895</v>
      </c>
      <c r="D35" s="19">
        <v>35351.092008289808</v>
      </c>
      <c r="E35" s="171">
        <v>19.871886229680321</v>
      </c>
      <c r="F35" s="19">
        <v>107976.69964951214</v>
      </c>
      <c r="G35" s="19">
        <v>247813.30035048787</v>
      </c>
    </row>
    <row r="36" spans="2:7" ht="15" customHeight="1" x14ac:dyDescent="0.2">
      <c r="B36" s="66" t="s">
        <v>121</v>
      </c>
      <c r="C36" s="19">
        <v>359672</v>
      </c>
      <c r="D36" s="19">
        <v>39740.674094201502</v>
      </c>
      <c r="E36" s="171">
        <v>11.049143134356164</v>
      </c>
      <c r="F36" s="19">
        <v>281071.87113276013</v>
      </c>
      <c r="G36" s="19">
        <v>438272.12886723987</v>
      </c>
    </row>
    <row r="37" spans="2:7" ht="15" customHeight="1" x14ac:dyDescent="0.2">
      <c r="B37" s="169" t="s">
        <v>166</v>
      </c>
      <c r="C37" s="173"/>
      <c r="D37" s="174"/>
      <c r="E37" s="174"/>
      <c r="F37" s="173"/>
      <c r="G37" s="173"/>
    </row>
    <row r="38" spans="2:7" ht="15" customHeight="1" x14ac:dyDescent="0.2">
      <c r="B38" s="240" t="s">
        <v>111</v>
      </c>
      <c r="C38" s="243">
        <v>1575</v>
      </c>
      <c r="D38" s="243">
        <v>1575</v>
      </c>
      <c r="E38" s="241">
        <v>100</v>
      </c>
      <c r="F38" s="243">
        <v>-1519.6500477458653</v>
      </c>
      <c r="G38" s="243">
        <v>4669.6500477458649</v>
      </c>
    </row>
    <row r="39" spans="2:7" ht="15" customHeight="1" x14ac:dyDescent="0.2">
      <c r="B39" s="66" t="s">
        <v>112</v>
      </c>
      <c r="C39" s="242">
        <v>35736</v>
      </c>
      <c r="D39" s="242">
        <v>8072.0141089445578</v>
      </c>
      <c r="E39" s="239">
        <v>22.587906058161401</v>
      </c>
      <c r="F39" s="242">
        <v>19875.645176094873</v>
      </c>
      <c r="G39" s="242">
        <v>51596.354823905123</v>
      </c>
    </row>
    <row r="40" spans="2:7" ht="15" customHeight="1" x14ac:dyDescent="0.2">
      <c r="B40" s="66" t="s">
        <v>113</v>
      </c>
      <c r="C40" s="242">
        <v>26141</v>
      </c>
      <c r="D40" s="242">
        <v>8115.1572810175512</v>
      </c>
      <c r="E40" s="239">
        <v>31.043790524530628</v>
      </c>
      <c r="F40" s="242">
        <v>10195.875004973859</v>
      </c>
      <c r="G40" s="242">
        <v>42086.124995026141</v>
      </c>
    </row>
    <row r="41" spans="2:7" ht="15" customHeight="1" x14ac:dyDescent="0.2">
      <c r="B41" s="66" t="s">
        <v>114</v>
      </c>
      <c r="C41" s="242">
        <v>17833</v>
      </c>
      <c r="D41" s="242">
        <v>4238.0365780673765</v>
      </c>
      <c r="E41" s="239">
        <v>23.765135300103047</v>
      </c>
      <c r="F41" s="242">
        <v>9505.8634294190924</v>
      </c>
      <c r="G41" s="242">
        <v>26160.136570580908</v>
      </c>
    </row>
    <row r="42" spans="2:7" ht="15" customHeight="1" x14ac:dyDescent="0.2">
      <c r="B42" s="66" t="s">
        <v>115</v>
      </c>
      <c r="C42" s="242">
        <v>36652</v>
      </c>
      <c r="D42" s="242">
        <v>11603.32417271632</v>
      </c>
      <c r="E42" s="239">
        <v>31.658092799073227</v>
      </c>
      <c r="F42" s="242">
        <v>13853.12526659853</v>
      </c>
      <c r="G42" s="242">
        <v>59450.87473340147</v>
      </c>
    </row>
    <row r="43" spans="2:7" ht="15" customHeight="1" x14ac:dyDescent="0.2">
      <c r="B43" s="66" t="s">
        <v>116</v>
      </c>
      <c r="C43" s="242">
        <v>29878</v>
      </c>
      <c r="D43" s="242">
        <v>9717.9845512334341</v>
      </c>
      <c r="E43" s="239">
        <v>32.52555241727503</v>
      </c>
      <c r="F43" s="242">
        <v>10783.548345734522</v>
      </c>
      <c r="G43" s="242">
        <v>48972.451654265475</v>
      </c>
    </row>
    <row r="44" spans="2:7" ht="15" customHeight="1" x14ac:dyDescent="0.2">
      <c r="B44" s="66" t="s">
        <v>117</v>
      </c>
      <c r="C44" s="242">
        <v>17924</v>
      </c>
      <c r="D44" s="242">
        <v>7678.2596948806686</v>
      </c>
      <c r="E44" s="239">
        <v>42.837869308640194</v>
      </c>
      <c r="F44" s="242">
        <v>2837.3163610364359</v>
      </c>
      <c r="G44" s="242">
        <v>33010.683638963565</v>
      </c>
    </row>
    <row r="45" spans="2:7" ht="15" customHeight="1" x14ac:dyDescent="0.2">
      <c r="B45" s="66" t="s">
        <v>120</v>
      </c>
      <c r="C45" s="242">
        <v>23711</v>
      </c>
      <c r="D45" s="242">
        <v>10069.581442571058</v>
      </c>
      <c r="E45" s="239">
        <v>42.467974537434344</v>
      </c>
      <c r="F45" s="242">
        <v>3795.1224497313056</v>
      </c>
      <c r="G45" s="242">
        <v>43626.877550268691</v>
      </c>
    </row>
    <row r="46" spans="2:7" ht="15" customHeight="1" x14ac:dyDescent="0.2">
      <c r="B46" s="175" t="s">
        <v>121</v>
      </c>
      <c r="C46" s="21">
        <v>94578</v>
      </c>
      <c r="D46" s="21">
        <v>20356.076192978817</v>
      </c>
      <c r="E46" s="176">
        <v>21.523056305883838</v>
      </c>
      <c r="F46" s="21">
        <v>54317.228171951399</v>
      </c>
      <c r="G46" s="21">
        <v>134838.7718280486</v>
      </c>
    </row>
    <row r="47" spans="2:7" ht="15.75" customHeight="1" x14ac:dyDescent="0.2">
      <c r="B47" s="244" t="s">
        <v>167</v>
      </c>
      <c r="C47" s="19"/>
      <c r="D47" s="19"/>
      <c r="E47" s="67"/>
      <c r="F47" s="19"/>
      <c r="G47" s="19"/>
    </row>
    <row r="48" spans="2:7" x14ac:dyDescent="0.2">
      <c r="B48" s="314" t="s">
        <v>163</v>
      </c>
      <c r="C48" s="314"/>
      <c r="D48" s="314"/>
      <c r="E48" s="314"/>
      <c r="F48" s="314"/>
      <c r="G48" s="314"/>
    </row>
  </sheetData>
  <mergeCells count="8">
    <mergeCell ref="B48:G48"/>
    <mergeCell ref="B3:G3"/>
    <mergeCell ref="B4:G4"/>
    <mergeCell ref="B5:B6"/>
    <mergeCell ref="C5:C6"/>
    <mergeCell ref="D5:D6"/>
    <mergeCell ref="E5:E6"/>
    <mergeCell ref="F5:G5"/>
  </mergeCells>
  <pageMargins left="0.70866141732283472" right="0.35433070866141736" top="0.35433070866141736" bottom="0.59055118110236227" header="0" footer="0"/>
  <pageSetup paperSize="41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H16"/>
  <sheetViews>
    <sheetView showGridLines="0" workbookViewId="0">
      <selection activeCell="I3" sqref="I3"/>
    </sheetView>
  </sheetViews>
  <sheetFormatPr baseColWidth="10" defaultRowHeight="15" x14ac:dyDescent="0.25"/>
  <cols>
    <col min="1" max="1" width="6.85546875" customWidth="1"/>
    <col min="2" max="2" width="18.85546875" customWidth="1"/>
    <col min="3" max="3" width="8.85546875" customWidth="1"/>
    <col min="4" max="4" width="14.42578125" customWidth="1"/>
    <col min="5" max="5" width="8.85546875" customWidth="1"/>
    <col min="7" max="7" width="8.85546875" customWidth="1"/>
  </cols>
  <sheetData>
    <row r="1" spans="2:8" s="36" customFormat="1" ht="21" customHeight="1" x14ac:dyDescent="0.25"/>
    <row r="2" spans="2:8" s="36" customFormat="1" ht="15.75" thickBot="1" x14ac:dyDescent="0.3">
      <c r="B2" s="317" t="s">
        <v>170</v>
      </c>
      <c r="C2" s="317"/>
      <c r="D2" s="317"/>
      <c r="E2" s="317"/>
      <c r="F2" s="317"/>
      <c r="G2" s="317"/>
      <c r="H2" s="317"/>
    </row>
    <row r="3" spans="2:8" ht="17.25" customHeight="1" thickBot="1" x14ac:dyDescent="0.3">
      <c r="B3" s="318" t="s">
        <v>37</v>
      </c>
      <c r="C3" s="320" t="s">
        <v>11</v>
      </c>
      <c r="D3" s="320"/>
      <c r="E3" s="320" t="s">
        <v>38</v>
      </c>
      <c r="F3" s="320"/>
      <c r="G3" s="320" t="s">
        <v>39</v>
      </c>
      <c r="H3" s="320"/>
    </row>
    <row r="4" spans="2:8" ht="16.5" customHeight="1" thickBot="1" x14ac:dyDescent="0.3">
      <c r="B4" s="319"/>
      <c r="C4" s="245" t="s">
        <v>40</v>
      </c>
      <c r="D4" s="245" t="s">
        <v>41</v>
      </c>
      <c r="E4" s="245" t="s">
        <v>40</v>
      </c>
      <c r="F4" s="245" t="s">
        <v>41</v>
      </c>
      <c r="G4" s="245" t="s">
        <v>40</v>
      </c>
      <c r="H4" s="245" t="s">
        <v>41</v>
      </c>
    </row>
    <row r="5" spans="2:8" x14ac:dyDescent="0.25">
      <c r="B5" s="246" t="s">
        <v>42</v>
      </c>
      <c r="C5" s="247">
        <v>44</v>
      </c>
      <c r="D5" s="247">
        <v>528</v>
      </c>
      <c r="E5" s="247">
        <v>44</v>
      </c>
      <c r="F5" s="247">
        <v>528</v>
      </c>
      <c r="G5" s="247" t="s">
        <v>43</v>
      </c>
      <c r="H5" s="247" t="s">
        <v>43</v>
      </c>
    </row>
    <row r="6" spans="2:8" x14ac:dyDescent="0.25">
      <c r="B6" s="246" t="s">
        <v>44</v>
      </c>
      <c r="C6" s="247">
        <v>44</v>
      </c>
      <c r="D6" s="247">
        <v>528</v>
      </c>
      <c r="E6" s="247">
        <v>11</v>
      </c>
      <c r="F6" s="247">
        <v>132</v>
      </c>
      <c r="G6" s="247">
        <v>33</v>
      </c>
      <c r="H6" s="247">
        <v>396</v>
      </c>
    </row>
    <row r="7" spans="2:8" x14ac:dyDescent="0.25">
      <c r="B7" s="246" t="s">
        <v>45</v>
      </c>
      <c r="C7" s="247">
        <v>41</v>
      </c>
      <c r="D7" s="247">
        <v>492</v>
      </c>
      <c r="E7" s="247">
        <v>17</v>
      </c>
      <c r="F7" s="247">
        <v>204</v>
      </c>
      <c r="G7" s="247">
        <v>24</v>
      </c>
      <c r="H7" s="247">
        <v>288</v>
      </c>
    </row>
    <row r="8" spans="2:8" x14ac:dyDescent="0.25">
      <c r="B8" s="246" t="s">
        <v>46</v>
      </c>
      <c r="C8" s="247">
        <v>36</v>
      </c>
      <c r="D8" s="247">
        <v>432</v>
      </c>
      <c r="E8" s="247">
        <v>8</v>
      </c>
      <c r="F8" s="247">
        <v>96</v>
      </c>
      <c r="G8" s="247">
        <v>28</v>
      </c>
      <c r="H8" s="247">
        <v>336</v>
      </c>
    </row>
    <row r="9" spans="2:8" x14ac:dyDescent="0.25">
      <c r="B9" s="246" t="s">
        <v>47</v>
      </c>
      <c r="C9" s="247">
        <v>52</v>
      </c>
      <c r="D9" s="247">
        <v>624</v>
      </c>
      <c r="E9" s="247">
        <v>23</v>
      </c>
      <c r="F9" s="247">
        <v>276</v>
      </c>
      <c r="G9" s="247">
        <v>29</v>
      </c>
      <c r="H9" s="247">
        <v>348</v>
      </c>
    </row>
    <row r="10" spans="2:8" x14ac:dyDescent="0.25">
      <c r="B10" s="246" t="s">
        <v>48</v>
      </c>
      <c r="C10" s="247">
        <v>66</v>
      </c>
      <c r="D10" s="247">
        <v>792</v>
      </c>
      <c r="E10" s="247">
        <v>46</v>
      </c>
      <c r="F10" s="247">
        <v>552</v>
      </c>
      <c r="G10" s="247">
        <v>20</v>
      </c>
      <c r="H10" s="247">
        <v>240</v>
      </c>
    </row>
    <row r="11" spans="2:8" x14ac:dyDescent="0.25">
      <c r="B11" s="246" t="s">
        <v>49</v>
      </c>
      <c r="C11" s="247">
        <v>82</v>
      </c>
      <c r="D11" s="247">
        <v>984</v>
      </c>
      <c r="E11" s="247">
        <v>70</v>
      </c>
      <c r="F11" s="247">
        <v>840</v>
      </c>
      <c r="G11" s="247">
        <v>12</v>
      </c>
      <c r="H11" s="247">
        <v>144</v>
      </c>
    </row>
    <row r="12" spans="2:8" s="36" customFormat="1" ht="15.75" thickBot="1" x14ac:dyDescent="0.3">
      <c r="B12" s="246" t="s">
        <v>67</v>
      </c>
      <c r="C12" s="247">
        <v>136</v>
      </c>
      <c r="D12" s="247">
        <v>1632</v>
      </c>
      <c r="E12" s="247">
        <v>57</v>
      </c>
      <c r="F12" s="247">
        <v>684</v>
      </c>
      <c r="G12" s="247">
        <v>79</v>
      </c>
      <c r="H12" s="247">
        <v>948</v>
      </c>
    </row>
    <row r="13" spans="2:8" ht="15.75" thickBot="1" x14ac:dyDescent="0.3">
      <c r="B13" s="248" t="s">
        <v>1</v>
      </c>
      <c r="C13" s="249">
        <v>501</v>
      </c>
      <c r="D13" s="249">
        <v>6012</v>
      </c>
      <c r="E13" s="249">
        <v>276</v>
      </c>
      <c r="F13" s="249">
        <v>3312</v>
      </c>
      <c r="G13" s="249">
        <v>225</v>
      </c>
      <c r="H13" s="249">
        <v>2700</v>
      </c>
    </row>
    <row r="16" spans="2:8" ht="18" x14ac:dyDescent="0.25">
      <c r="B16" s="61"/>
    </row>
  </sheetData>
  <mergeCells count="5">
    <mergeCell ref="B2:H2"/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L48"/>
  <sheetViews>
    <sheetView showGridLines="0" tabSelected="1" zoomScale="70" zoomScaleNormal="70" workbookViewId="0">
      <selection activeCell="G12" sqref="G12"/>
    </sheetView>
  </sheetViews>
  <sheetFormatPr baseColWidth="10" defaultRowHeight="15" x14ac:dyDescent="0.25"/>
  <cols>
    <col min="1" max="1" width="3.85546875" style="41" customWidth="1"/>
    <col min="2" max="2" width="15.85546875" customWidth="1"/>
    <col min="3" max="3" width="18" customWidth="1"/>
    <col min="4" max="4" width="16" customWidth="1"/>
    <col min="5" max="5" width="18.140625" customWidth="1"/>
    <col min="6" max="6" width="18" customWidth="1"/>
    <col min="7" max="7" width="9.42578125" style="36" customWidth="1"/>
    <col min="10" max="10" width="13.5703125" bestFit="1" customWidth="1"/>
  </cols>
  <sheetData>
    <row r="2" spans="1:12" x14ac:dyDescent="0.25">
      <c r="B2" s="263" t="s">
        <v>83</v>
      </c>
      <c r="C2" s="263"/>
      <c r="D2" s="263"/>
      <c r="E2" s="263"/>
      <c r="F2" s="263"/>
      <c r="G2" s="68"/>
    </row>
    <row r="3" spans="1:12" ht="33.75" customHeight="1" x14ac:dyDescent="0.25">
      <c r="B3" s="265" t="s">
        <v>139</v>
      </c>
      <c r="C3" s="265"/>
      <c r="D3" s="265"/>
      <c r="E3" s="265"/>
      <c r="F3" s="265"/>
      <c r="G3" s="68"/>
    </row>
    <row r="4" spans="1:12" ht="23.25" customHeight="1" x14ac:dyDescent="0.25">
      <c r="B4" s="266" t="s">
        <v>18</v>
      </c>
      <c r="C4" s="267" t="s">
        <v>13</v>
      </c>
      <c r="D4" s="267"/>
      <c r="E4" s="267" t="s">
        <v>14</v>
      </c>
      <c r="F4" s="268"/>
      <c r="G4" s="68"/>
      <c r="H4" s="63"/>
      <c r="I4" s="264"/>
      <c r="J4" s="264"/>
      <c r="K4" s="264"/>
      <c r="L4" s="264"/>
    </row>
    <row r="5" spans="1:12" ht="39.75" customHeight="1" x14ac:dyDescent="0.25">
      <c r="B5" s="266"/>
      <c r="C5" s="51" t="s">
        <v>19</v>
      </c>
      <c r="D5" s="51" t="s">
        <v>20</v>
      </c>
      <c r="E5" s="51" t="s">
        <v>19</v>
      </c>
      <c r="F5" s="62" t="s">
        <v>20</v>
      </c>
      <c r="G5" s="255"/>
      <c r="H5" s="256"/>
      <c r="I5" s="256"/>
      <c r="J5" s="256"/>
      <c r="K5" s="82"/>
      <c r="L5" s="63"/>
    </row>
    <row r="6" spans="1:12" s="36" customFormat="1" ht="22.5" customHeight="1" x14ac:dyDescent="0.25">
      <c r="A6" s="41"/>
      <c r="B6" s="321">
        <v>2019</v>
      </c>
      <c r="C6" s="52">
        <v>266754</v>
      </c>
      <c r="D6" s="52">
        <v>699634</v>
      </c>
      <c r="E6" s="52">
        <v>243608</v>
      </c>
      <c r="F6" s="52">
        <v>497049</v>
      </c>
      <c r="G6" s="255"/>
      <c r="H6" s="256"/>
      <c r="I6" s="256"/>
      <c r="J6" s="256"/>
      <c r="K6" s="82"/>
      <c r="L6" s="84"/>
    </row>
    <row r="7" spans="1:12" s="36" customFormat="1" x14ac:dyDescent="0.25">
      <c r="A7" s="41"/>
      <c r="B7" s="20">
        <v>2018</v>
      </c>
      <c r="C7" s="19">
        <v>262768.31639729132</v>
      </c>
      <c r="D7" s="19">
        <v>686075.31252917007</v>
      </c>
      <c r="E7" s="19">
        <v>239968.67614672697</v>
      </c>
      <c r="F7" s="19">
        <v>488172.19927050313</v>
      </c>
      <c r="G7" s="255"/>
      <c r="H7" s="256"/>
      <c r="I7" s="256"/>
      <c r="J7" s="256"/>
      <c r="K7" s="82"/>
      <c r="L7" s="64"/>
    </row>
    <row r="8" spans="1:12" x14ac:dyDescent="0.25">
      <c r="B8" s="20">
        <v>2017</v>
      </c>
      <c r="C8" s="19">
        <v>256881</v>
      </c>
      <c r="D8" s="19">
        <v>664297</v>
      </c>
      <c r="E8" s="19">
        <v>234592</v>
      </c>
      <c r="F8" s="19">
        <v>473601</v>
      </c>
      <c r="G8" s="255"/>
      <c r="H8" s="256"/>
      <c r="I8" s="256"/>
      <c r="J8" s="256"/>
      <c r="K8" s="82"/>
      <c r="L8" s="64"/>
    </row>
    <row r="9" spans="1:12" x14ac:dyDescent="0.25">
      <c r="B9" s="20">
        <v>2016</v>
      </c>
      <c r="C9" s="19">
        <v>235087.78125</v>
      </c>
      <c r="D9" s="19">
        <v>630524.5</v>
      </c>
      <c r="E9" s="19">
        <v>214689.890625</v>
      </c>
      <c r="F9" s="19">
        <v>446797.75</v>
      </c>
      <c r="G9" s="255"/>
      <c r="H9" s="256"/>
      <c r="I9" s="256"/>
      <c r="J9" s="256"/>
      <c r="K9" s="82"/>
      <c r="L9" s="65"/>
    </row>
    <row r="10" spans="1:12" x14ac:dyDescent="0.25">
      <c r="B10" s="20">
        <v>2015</v>
      </c>
      <c r="C10" s="19">
        <v>219631.640625</v>
      </c>
      <c r="D10" s="19">
        <v>606429.125</v>
      </c>
      <c r="E10" s="19">
        <v>200574.84375</v>
      </c>
      <c r="F10" s="19">
        <v>427893.125</v>
      </c>
      <c r="G10" s="255"/>
      <c r="H10" s="256"/>
      <c r="I10" s="256"/>
      <c r="J10" s="256"/>
      <c r="K10" s="82"/>
      <c r="L10" s="65"/>
    </row>
    <row r="11" spans="1:12" x14ac:dyDescent="0.25">
      <c r="B11" s="20">
        <v>2014</v>
      </c>
      <c r="C11" s="19">
        <v>216076.734375</v>
      </c>
      <c r="D11" s="19">
        <v>588552.25</v>
      </c>
      <c r="E11" s="19">
        <v>197328.390625</v>
      </c>
      <c r="F11" s="19">
        <v>416310.125</v>
      </c>
      <c r="G11" s="255"/>
      <c r="H11" s="256"/>
      <c r="I11" s="256"/>
      <c r="J11" s="256"/>
      <c r="K11" s="82"/>
      <c r="L11" s="65"/>
    </row>
    <row r="12" spans="1:12" x14ac:dyDescent="0.25">
      <c r="B12" s="20">
        <v>2013</v>
      </c>
      <c r="C12" s="19">
        <v>212676.375</v>
      </c>
      <c r="D12" s="19">
        <v>569072.6875</v>
      </c>
      <c r="E12" s="19">
        <v>194223.078125</v>
      </c>
      <c r="F12" s="19">
        <v>403759.09375</v>
      </c>
      <c r="G12" s="255"/>
      <c r="H12" s="256"/>
      <c r="I12" s="256"/>
      <c r="J12" s="256"/>
      <c r="K12" s="82"/>
    </row>
    <row r="13" spans="1:12" x14ac:dyDescent="0.25">
      <c r="B13" s="20">
        <v>2012</v>
      </c>
      <c r="C13" s="19">
        <v>194438.140625</v>
      </c>
      <c r="D13" s="19">
        <v>540917.3125</v>
      </c>
      <c r="E13" s="19">
        <v>177567.3125</v>
      </c>
      <c r="F13" s="19">
        <v>381742.46875</v>
      </c>
      <c r="G13" s="68"/>
      <c r="H13" s="82"/>
      <c r="I13" s="82"/>
      <c r="J13" s="82"/>
      <c r="K13" s="82"/>
    </row>
    <row r="14" spans="1:12" x14ac:dyDescent="0.25">
      <c r="B14" s="20">
        <v>2011</v>
      </c>
      <c r="C14" s="19">
        <v>201084.28125</v>
      </c>
      <c r="D14" s="19">
        <v>523734.71875</v>
      </c>
      <c r="E14" s="19">
        <v>183636.78125</v>
      </c>
      <c r="F14" s="19">
        <v>374095.875</v>
      </c>
      <c r="G14" s="68"/>
      <c r="H14" s="82"/>
      <c r="I14" s="82"/>
      <c r="J14" s="82"/>
      <c r="K14" s="82"/>
    </row>
    <row r="15" spans="1:12" x14ac:dyDescent="0.25">
      <c r="B15" s="20">
        <v>2010</v>
      </c>
      <c r="C15" s="19">
        <v>187637.453125</v>
      </c>
      <c r="D15" s="19">
        <v>493060.71875</v>
      </c>
      <c r="E15" s="19">
        <v>171356.6875</v>
      </c>
      <c r="F15" s="19">
        <v>352072.625</v>
      </c>
      <c r="G15" s="68"/>
      <c r="H15" s="82"/>
      <c r="I15" s="82"/>
      <c r="J15" s="82"/>
      <c r="K15" s="82"/>
    </row>
    <row r="16" spans="1:12" x14ac:dyDescent="0.25">
      <c r="B16" s="20">
        <v>2009</v>
      </c>
      <c r="C16" s="19">
        <v>170326.578125</v>
      </c>
      <c r="D16" s="19">
        <v>463964.8125</v>
      </c>
      <c r="E16" s="19">
        <v>155547.84375</v>
      </c>
      <c r="F16" s="19">
        <v>329460.1875</v>
      </c>
      <c r="G16" s="19"/>
      <c r="H16" s="81"/>
      <c r="I16" s="81"/>
      <c r="J16" s="81"/>
      <c r="K16" s="81"/>
    </row>
    <row r="17" spans="2:11" x14ac:dyDescent="0.25">
      <c r="B17" s="20">
        <v>2008</v>
      </c>
      <c r="C17" s="19">
        <v>164144.125</v>
      </c>
      <c r="D17" s="19">
        <v>453609.96875</v>
      </c>
      <c r="E17" s="19">
        <v>149901.8125</v>
      </c>
      <c r="F17" s="19">
        <v>321358.03125</v>
      </c>
      <c r="G17" s="19"/>
      <c r="H17" s="80"/>
      <c r="I17" s="80"/>
      <c r="J17" s="80"/>
      <c r="K17" s="80"/>
    </row>
    <row r="18" spans="2:11" x14ac:dyDescent="0.25">
      <c r="B18" s="20">
        <v>2007</v>
      </c>
      <c r="C18" s="19">
        <v>160417.796875</v>
      </c>
      <c r="D18" s="19">
        <v>430834.5625</v>
      </c>
      <c r="E18" s="19">
        <v>146498.8125</v>
      </c>
      <c r="F18" s="19">
        <v>306769.875</v>
      </c>
      <c r="G18" s="19"/>
      <c r="H18" s="81"/>
      <c r="I18" s="81"/>
      <c r="J18" s="81"/>
      <c r="K18" s="81"/>
    </row>
    <row r="19" spans="2:11" x14ac:dyDescent="0.25">
      <c r="B19" s="20">
        <v>2006</v>
      </c>
      <c r="C19" s="19">
        <v>137765.390625</v>
      </c>
      <c r="D19" s="19">
        <v>397341.84375</v>
      </c>
      <c r="E19" s="19">
        <v>125811.8828125</v>
      </c>
      <c r="F19" s="19">
        <v>279727.875</v>
      </c>
      <c r="G19" s="19"/>
      <c r="H19" s="80"/>
      <c r="I19" s="80"/>
      <c r="J19" s="80"/>
      <c r="K19" s="80"/>
    </row>
    <row r="20" spans="2:11" x14ac:dyDescent="0.25">
      <c r="B20" s="20">
        <v>2005</v>
      </c>
      <c r="C20" s="19">
        <v>110665.359375</v>
      </c>
      <c r="D20" s="19">
        <v>361706.6875</v>
      </c>
      <c r="E20" s="19">
        <v>101063.2421875</v>
      </c>
      <c r="F20" s="19">
        <v>250007.53125</v>
      </c>
      <c r="G20" s="19"/>
      <c r="H20" s="81"/>
      <c r="I20" s="81"/>
      <c r="J20" s="81"/>
      <c r="K20" s="81"/>
    </row>
    <row r="21" spans="2:11" x14ac:dyDescent="0.25">
      <c r="B21" s="20">
        <v>2004</v>
      </c>
      <c r="C21" s="19">
        <v>97598.7734375</v>
      </c>
      <c r="D21" s="19">
        <v>328550.4375</v>
      </c>
      <c r="E21" s="19">
        <v>89130.4140625</v>
      </c>
      <c r="F21" s="19">
        <v>225238.9375</v>
      </c>
      <c r="G21" s="19"/>
      <c r="H21" s="80"/>
      <c r="I21" s="80"/>
      <c r="J21" s="80"/>
      <c r="K21" s="80"/>
    </row>
    <row r="22" spans="2:11" x14ac:dyDescent="0.25">
      <c r="B22" s="20">
        <v>2003</v>
      </c>
      <c r="C22" s="19">
        <v>94145.6640625</v>
      </c>
      <c r="D22" s="19">
        <v>317340.40625</v>
      </c>
      <c r="E22" s="19">
        <v>85976.921875</v>
      </c>
      <c r="F22" s="19">
        <v>217526.015625</v>
      </c>
      <c r="G22" s="19"/>
      <c r="H22" s="81"/>
      <c r="I22" s="81"/>
      <c r="J22" s="81"/>
      <c r="K22" s="81"/>
    </row>
    <row r="23" spans="2:11" x14ac:dyDescent="0.25">
      <c r="B23" s="20">
        <v>2002</v>
      </c>
      <c r="C23" s="19">
        <v>81824.9609375</v>
      </c>
      <c r="D23" s="19">
        <v>299981.25</v>
      </c>
      <c r="E23" s="19">
        <v>74725.2421875</v>
      </c>
      <c r="F23" s="19">
        <v>203235.046875</v>
      </c>
      <c r="G23" s="19"/>
      <c r="H23" s="80"/>
      <c r="I23" s="80"/>
      <c r="J23" s="80"/>
      <c r="K23" s="80"/>
    </row>
    <row r="24" spans="2:11" x14ac:dyDescent="0.25">
      <c r="B24" s="20" t="s">
        <v>36</v>
      </c>
      <c r="C24" s="19">
        <v>69697.625</v>
      </c>
      <c r="D24" s="19">
        <v>251298.59375</v>
      </c>
      <c r="E24" s="19">
        <v>63650.16796875</v>
      </c>
      <c r="F24" s="19">
        <v>170608.5</v>
      </c>
      <c r="G24" s="19"/>
      <c r="H24" s="81"/>
      <c r="I24" s="81"/>
      <c r="J24" s="81"/>
      <c r="K24" s="81"/>
    </row>
    <row r="25" spans="2:11" x14ac:dyDescent="0.25">
      <c r="B25" s="20">
        <v>1999</v>
      </c>
      <c r="C25" s="19">
        <v>59946.03515625</v>
      </c>
      <c r="D25" s="19">
        <v>216024.109375</v>
      </c>
      <c r="E25" s="19">
        <v>54744.6953125</v>
      </c>
      <c r="F25" s="19">
        <v>146324.21875</v>
      </c>
      <c r="G25" s="19"/>
      <c r="H25" s="34"/>
      <c r="I25" s="83"/>
      <c r="J25" s="83"/>
      <c r="K25" s="83"/>
    </row>
    <row r="26" spans="2:11" x14ac:dyDescent="0.25">
      <c r="B26" s="86" t="s">
        <v>35</v>
      </c>
      <c r="C26" s="21">
        <v>54282.9296875</v>
      </c>
      <c r="D26" s="21">
        <v>188578.28125</v>
      </c>
      <c r="E26" s="21">
        <v>49572.9609375</v>
      </c>
      <c r="F26" s="21">
        <v>127812.296875</v>
      </c>
      <c r="G26" s="19"/>
      <c r="H26" s="34"/>
      <c r="I26" s="8"/>
      <c r="J26" s="8"/>
      <c r="K26" s="8"/>
    </row>
    <row r="27" spans="2:11" x14ac:dyDescent="0.25">
      <c r="B27" s="95" t="s">
        <v>132</v>
      </c>
      <c r="H27" s="78"/>
      <c r="J27" s="36"/>
    </row>
    <row r="28" spans="2:11" x14ac:dyDescent="0.25">
      <c r="H28" s="34"/>
      <c r="J28" s="36"/>
    </row>
    <row r="29" spans="2:11" ht="15" customHeight="1" x14ac:dyDescent="0.25">
      <c r="C29" s="36"/>
      <c r="D29" s="36"/>
      <c r="E29" s="36"/>
      <c r="H29" s="34"/>
      <c r="J29" s="36"/>
    </row>
    <row r="30" spans="2:11" x14ac:dyDescent="0.25">
      <c r="B30" s="85"/>
      <c r="C30" s="79"/>
      <c r="D30" s="79"/>
      <c r="E30" s="79"/>
      <c r="F30" s="79"/>
    </row>
    <row r="31" spans="2:11" x14ac:dyDescent="0.25">
      <c r="B31" s="36"/>
      <c r="C31" s="79"/>
      <c r="D31" s="79"/>
      <c r="E31" s="79"/>
      <c r="F31" s="79"/>
    </row>
    <row r="32" spans="2:11" x14ac:dyDescent="0.25">
      <c r="B32" s="36"/>
      <c r="C32" s="79"/>
      <c r="D32" s="79"/>
      <c r="E32" s="79"/>
      <c r="F32" s="79"/>
    </row>
    <row r="33" spans="3:6" x14ac:dyDescent="0.25">
      <c r="C33" s="79"/>
      <c r="D33" s="79"/>
      <c r="E33" s="79"/>
      <c r="F33" s="79"/>
    </row>
    <row r="34" spans="3:6" x14ac:dyDescent="0.25">
      <c r="C34" s="79"/>
      <c r="D34" s="79"/>
      <c r="E34" s="79"/>
      <c r="F34" s="79"/>
    </row>
    <row r="35" spans="3:6" x14ac:dyDescent="0.25">
      <c r="C35" s="79"/>
      <c r="D35" s="79"/>
      <c r="E35" s="79"/>
      <c r="F35" s="79"/>
    </row>
    <row r="36" spans="3:6" x14ac:dyDescent="0.25">
      <c r="C36" s="79"/>
      <c r="D36" s="79"/>
      <c r="E36" s="79"/>
      <c r="F36" s="79"/>
    </row>
    <row r="37" spans="3:6" x14ac:dyDescent="0.25">
      <c r="C37" s="79"/>
      <c r="D37" s="79"/>
      <c r="E37" s="79"/>
      <c r="F37" s="79"/>
    </row>
    <row r="38" spans="3:6" x14ac:dyDescent="0.25">
      <c r="C38" s="79"/>
      <c r="D38" s="79"/>
      <c r="E38" s="79"/>
      <c r="F38" s="79"/>
    </row>
    <row r="39" spans="3:6" x14ac:dyDescent="0.25">
      <c r="C39" s="79"/>
      <c r="D39" s="79"/>
      <c r="E39" s="79"/>
      <c r="F39" s="79"/>
    </row>
    <row r="40" spans="3:6" x14ac:dyDescent="0.25">
      <c r="C40" s="79"/>
      <c r="D40" s="79"/>
      <c r="E40" s="79"/>
      <c r="F40" s="79"/>
    </row>
    <row r="41" spans="3:6" x14ac:dyDescent="0.25">
      <c r="C41" s="79"/>
      <c r="D41" s="79"/>
      <c r="E41" s="79"/>
      <c r="F41" s="79"/>
    </row>
    <row r="42" spans="3:6" x14ac:dyDescent="0.25">
      <c r="C42" s="79"/>
      <c r="D42" s="79"/>
      <c r="E42" s="79"/>
      <c r="F42" s="79"/>
    </row>
    <row r="43" spans="3:6" x14ac:dyDescent="0.25">
      <c r="C43" s="79"/>
      <c r="D43" s="79"/>
      <c r="E43" s="79"/>
      <c r="F43" s="79"/>
    </row>
    <row r="44" spans="3:6" x14ac:dyDescent="0.25">
      <c r="C44" s="79"/>
      <c r="D44" s="79"/>
      <c r="E44" s="79"/>
      <c r="F44" s="79"/>
    </row>
    <row r="45" spans="3:6" x14ac:dyDescent="0.25">
      <c r="C45" s="79"/>
      <c r="D45" s="79"/>
      <c r="E45" s="79"/>
      <c r="F45" s="79"/>
    </row>
    <row r="46" spans="3:6" x14ac:dyDescent="0.25">
      <c r="C46" s="79"/>
      <c r="D46" s="79"/>
      <c r="E46" s="79"/>
      <c r="F46" s="79"/>
    </row>
    <row r="47" spans="3:6" x14ac:dyDescent="0.25">
      <c r="C47" s="79"/>
      <c r="D47" s="79"/>
      <c r="E47" s="79"/>
      <c r="F47" s="79"/>
    </row>
    <row r="48" spans="3:6" x14ac:dyDescent="0.25">
      <c r="C48" s="79"/>
      <c r="D48" s="79"/>
      <c r="E48" s="79"/>
      <c r="F48" s="79"/>
    </row>
  </sheetData>
  <mergeCells count="7">
    <mergeCell ref="B2:F2"/>
    <mergeCell ref="I4:J4"/>
    <mergeCell ref="K4:L4"/>
    <mergeCell ref="B3:F3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J16"/>
  <sheetViews>
    <sheetView showGridLines="0" topLeftCell="B1" zoomScaleNormal="100" workbookViewId="0">
      <selection activeCell="H4" sqref="H4"/>
    </sheetView>
  </sheetViews>
  <sheetFormatPr baseColWidth="10" defaultRowHeight="15" x14ac:dyDescent="0.25"/>
  <cols>
    <col min="1" max="1" width="3.5703125" customWidth="1"/>
    <col min="2" max="2" width="17.7109375" customWidth="1"/>
    <col min="3" max="3" width="12.7109375" customWidth="1"/>
    <col min="4" max="4" width="12.140625" style="10" customWidth="1"/>
    <col min="5" max="5" width="11.85546875" style="10" customWidth="1"/>
    <col min="6" max="6" width="13.28515625" style="10" customWidth="1"/>
    <col min="7" max="7" width="15.5703125" style="10" customWidth="1"/>
  </cols>
  <sheetData>
    <row r="2" spans="2:10" x14ac:dyDescent="0.25">
      <c r="B2" s="263" t="s">
        <v>90</v>
      </c>
      <c r="C2" s="263"/>
      <c r="D2" s="263"/>
      <c r="E2" s="263"/>
      <c r="F2" s="263"/>
      <c r="G2" s="263"/>
    </row>
    <row r="3" spans="2:10" ht="18.75" customHeight="1" x14ac:dyDescent="0.25">
      <c r="B3" s="270" t="s">
        <v>140</v>
      </c>
      <c r="C3" s="270"/>
      <c r="D3" s="270"/>
      <c r="E3" s="270"/>
      <c r="F3" s="270"/>
      <c r="G3" s="270"/>
      <c r="I3" s="73"/>
    </row>
    <row r="4" spans="2:10" ht="39.75" customHeight="1" x14ac:dyDescent="0.25">
      <c r="B4" s="56" t="s">
        <v>12</v>
      </c>
      <c r="C4" s="90" t="s">
        <v>60</v>
      </c>
      <c r="D4" s="90" t="s">
        <v>68</v>
      </c>
      <c r="E4" s="90" t="s">
        <v>91</v>
      </c>
      <c r="F4" s="90" t="s">
        <v>21</v>
      </c>
      <c r="G4" s="57" t="s">
        <v>92</v>
      </c>
    </row>
    <row r="5" spans="2:10" ht="21.75" customHeight="1" x14ac:dyDescent="0.25">
      <c r="B5" s="37" t="s">
        <v>69</v>
      </c>
      <c r="C5" s="38">
        <v>7047142</v>
      </c>
      <c r="D5" s="38">
        <v>1657131</v>
      </c>
      <c r="E5" s="53">
        <v>23.514936977288098</v>
      </c>
      <c r="F5" s="38">
        <v>284028</v>
      </c>
      <c r="G5" s="53">
        <v>4.0303998415244084</v>
      </c>
    </row>
    <row r="6" spans="2:10" ht="18.75" customHeight="1" x14ac:dyDescent="0.25">
      <c r="B6" s="88" t="s">
        <v>51</v>
      </c>
      <c r="C6" s="39">
        <v>4390842</v>
      </c>
      <c r="D6" s="39">
        <v>769731</v>
      </c>
      <c r="E6" s="54">
        <v>17.530373445457613</v>
      </c>
      <c r="F6" s="39">
        <v>77868</v>
      </c>
      <c r="G6" s="54">
        <v>1.7734184012997964</v>
      </c>
    </row>
    <row r="7" spans="2:10" ht="18.75" customHeight="1" x14ac:dyDescent="0.25">
      <c r="B7" s="89" t="s">
        <v>58</v>
      </c>
      <c r="C7" s="40">
        <v>2656300</v>
      </c>
      <c r="D7" s="40">
        <v>887400</v>
      </c>
      <c r="E7" s="55">
        <v>33.407371155366491</v>
      </c>
      <c r="F7" s="40">
        <v>206160</v>
      </c>
      <c r="G7" s="55">
        <v>7.7611715544177988</v>
      </c>
      <c r="H7" s="23"/>
    </row>
    <row r="8" spans="2:10" s="27" customFormat="1" ht="12.75" customHeight="1" x14ac:dyDescent="0.2">
      <c r="B8" s="269" t="s">
        <v>141</v>
      </c>
      <c r="C8" s="269"/>
      <c r="D8" s="269"/>
      <c r="E8" s="269"/>
      <c r="F8" s="269"/>
      <c r="G8" s="269"/>
    </row>
    <row r="9" spans="2:10" s="27" customFormat="1" ht="12.75" customHeight="1" x14ac:dyDescent="0.2">
      <c r="B9" s="77" t="s">
        <v>84</v>
      </c>
      <c r="C9" s="9"/>
      <c r="D9" s="96"/>
      <c r="E9" s="11"/>
      <c r="F9" s="12"/>
      <c r="G9" s="12"/>
      <c r="J9" s="77"/>
    </row>
    <row r="10" spans="2:10" s="27" customFormat="1" ht="12.75" customHeight="1" x14ac:dyDescent="0.2">
      <c r="B10" s="77" t="s">
        <v>87</v>
      </c>
      <c r="C10" s="9"/>
      <c r="D10" s="96"/>
      <c r="E10" s="11"/>
      <c r="F10" s="12"/>
      <c r="G10" s="12"/>
      <c r="I10" s="77"/>
    </row>
    <row r="11" spans="2:10" x14ac:dyDescent="0.25">
      <c r="F11" s="22"/>
    </row>
    <row r="12" spans="2:10" x14ac:dyDescent="0.25">
      <c r="C12" s="257"/>
      <c r="D12" s="257"/>
      <c r="E12" s="257"/>
      <c r="F12" s="257"/>
      <c r="G12" s="257"/>
    </row>
    <row r="13" spans="2:10" x14ac:dyDescent="0.25">
      <c r="B13" s="269"/>
      <c r="C13" s="269"/>
      <c r="D13" s="269"/>
      <c r="E13" s="269"/>
      <c r="F13" s="269"/>
      <c r="G13" s="269"/>
    </row>
    <row r="14" spans="2:10" x14ac:dyDescent="0.25">
      <c r="B14" s="269"/>
      <c r="C14" s="269"/>
      <c r="D14" s="269"/>
      <c r="E14" s="269"/>
      <c r="F14" s="269"/>
      <c r="G14" s="269"/>
    </row>
    <row r="15" spans="2:10" x14ac:dyDescent="0.25">
      <c r="B15" s="269"/>
      <c r="C15" s="269"/>
      <c r="D15" s="269"/>
      <c r="E15" s="269"/>
      <c r="F15" s="269"/>
      <c r="G15" s="269"/>
    </row>
    <row r="16" spans="2:10" x14ac:dyDescent="0.25">
      <c r="B16" s="269"/>
      <c r="C16" s="269"/>
      <c r="D16" s="269"/>
      <c r="E16" s="269"/>
      <c r="F16" s="269"/>
      <c r="G16" s="269"/>
    </row>
  </sheetData>
  <mergeCells count="7">
    <mergeCell ref="B15:G15"/>
    <mergeCell ref="B16:G16"/>
    <mergeCell ref="B8:G8"/>
    <mergeCell ref="B2:G2"/>
    <mergeCell ref="B3:G3"/>
    <mergeCell ref="B13:G13"/>
    <mergeCell ref="B14:G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E13"/>
  <sheetViews>
    <sheetView showGridLines="0" zoomScale="110" zoomScaleNormal="110" workbookViewId="0">
      <selection activeCell="D5" sqref="D5"/>
    </sheetView>
  </sheetViews>
  <sheetFormatPr baseColWidth="10" defaultRowHeight="15" x14ac:dyDescent="0.25"/>
  <cols>
    <col min="1" max="1" width="5.5703125" customWidth="1"/>
    <col min="2" max="2" width="33.28515625" customWidth="1"/>
    <col min="3" max="3" width="34" customWidth="1"/>
    <col min="4" max="7" width="13.28515625" customWidth="1"/>
  </cols>
  <sheetData>
    <row r="1" spans="2:5" s="36" customFormat="1" x14ac:dyDescent="0.25"/>
    <row r="2" spans="2:5" s="36" customFormat="1" x14ac:dyDescent="0.25">
      <c r="B2" s="276" t="s">
        <v>93</v>
      </c>
      <c r="C2" s="276"/>
    </row>
    <row r="3" spans="2:5" ht="21" customHeight="1" x14ac:dyDescent="0.25">
      <c r="B3" s="275" t="s">
        <v>142</v>
      </c>
      <c r="C3" s="275"/>
    </row>
    <row r="4" spans="2:5" x14ac:dyDescent="0.25">
      <c r="B4" s="271" t="s">
        <v>52</v>
      </c>
      <c r="C4" s="273" t="s">
        <v>17</v>
      </c>
      <c r="E4" s="92"/>
    </row>
    <row r="5" spans="2:5" x14ac:dyDescent="0.25">
      <c r="B5" s="272"/>
      <c r="C5" s="274"/>
      <c r="E5" s="92"/>
    </row>
    <row r="6" spans="2:5" ht="18.75" customHeight="1" x14ac:dyDescent="0.25">
      <c r="B6" s="42" t="s">
        <v>62</v>
      </c>
      <c r="C6" s="58">
        <v>3.4621756553297285</v>
      </c>
      <c r="D6" s="6"/>
      <c r="E6" s="92"/>
    </row>
    <row r="7" spans="2:5" ht="18.75" customHeight="1" x14ac:dyDescent="0.25">
      <c r="B7" s="43" t="s">
        <v>51</v>
      </c>
      <c r="C7" s="54">
        <v>2.3336587023699398</v>
      </c>
      <c r="D7" s="6"/>
    </row>
    <row r="8" spans="2:5" ht="18.75" customHeight="1" x14ac:dyDescent="0.25">
      <c r="B8" s="44" t="s">
        <v>58</v>
      </c>
      <c r="C8" s="55">
        <v>5.3276048744570339</v>
      </c>
      <c r="D8" s="6"/>
    </row>
    <row r="9" spans="2:5" s="27" customFormat="1" ht="13.5" customHeight="1" x14ac:dyDescent="0.2">
      <c r="B9" s="98" t="s">
        <v>141</v>
      </c>
    </row>
    <row r="10" spans="2:5" s="27" customFormat="1" ht="13.5" customHeight="1" x14ac:dyDescent="0.2">
      <c r="B10" s="27" t="s">
        <v>99</v>
      </c>
    </row>
    <row r="13" spans="2:5" x14ac:dyDescent="0.25">
      <c r="B13" s="36"/>
      <c r="C13" s="72"/>
    </row>
  </sheetData>
  <mergeCells count="4">
    <mergeCell ref="B4:B5"/>
    <mergeCell ref="C4:C5"/>
    <mergeCell ref="B3:C3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22"/>
  <sheetViews>
    <sheetView showGridLines="0" zoomScaleNormal="100" workbookViewId="0">
      <selection activeCell="J6" sqref="J6"/>
    </sheetView>
  </sheetViews>
  <sheetFormatPr baseColWidth="10" defaultRowHeight="15" x14ac:dyDescent="0.25"/>
  <cols>
    <col min="1" max="1" width="8.28515625" customWidth="1"/>
    <col min="2" max="2" width="37.140625" customWidth="1"/>
    <col min="3" max="3" width="14.42578125" customWidth="1"/>
    <col min="4" max="4" width="12.85546875" customWidth="1"/>
    <col min="5" max="6" width="12.140625" customWidth="1"/>
    <col min="7" max="7" width="11.85546875" customWidth="1"/>
    <col min="8" max="8" width="11.5703125" customWidth="1"/>
    <col min="9" max="9" width="4.42578125" style="36" customWidth="1"/>
    <col min="10" max="12" width="16.140625" style="3" customWidth="1"/>
    <col min="13" max="21" width="16.140625" customWidth="1"/>
  </cols>
  <sheetData>
    <row r="2" spans="2:15" x14ac:dyDescent="0.25">
      <c r="B2" s="2"/>
    </row>
    <row r="3" spans="2:15" s="73" customFormat="1" ht="22.5" customHeight="1" x14ac:dyDescent="0.25">
      <c r="B3" s="281" t="s">
        <v>77</v>
      </c>
      <c r="C3" s="281"/>
      <c r="D3" s="281"/>
      <c r="E3" s="281"/>
      <c r="F3" s="281"/>
      <c r="G3" s="281"/>
      <c r="H3" s="281"/>
      <c r="I3" s="99"/>
      <c r="J3" s="100"/>
      <c r="K3" s="100"/>
      <c r="L3" s="100"/>
    </row>
    <row r="4" spans="2:15" s="73" customFormat="1" ht="22.5" customHeight="1" x14ac:dyDescent="0.25">
      <c r="B4" s="106" t="s">
        <v>143</v>
      </c>
      <c r="C4" s="101"/>
      <c r="D4" s="101"/>
      <c r="E4" s="101"/>
      <c r="F4" s="101"/>
      <c r="G4" s="101"/>
      <c r="H4" s="101"/>
      <c r="I4" s="102"/>
      <c r="K4" s="100"/>
      <c r="L4" s="100"/>
    </row>
    <row r="5" spans="2:15" ht="29.25" customHeight="1" x14ac:dyDescent="0.25">
      <c r="B5" s="282" t="s">
        <v>0</v>
      </c>
      <c r="C5" s="285" t="s">
        <v>100</v>
      </c>
      <c r="D5" s="284" t="s">
        <v>70</v>
      </c>
      <c r="E5" s="284"/>
      <c r="F5" s="284"/>
      <c r="G5" s="284"/>
      <c r="H5" s="284"/>
      <c r="I5" s="69"/>
    </row>
    <row r="6" spans="2:15" ht="31.5" customHeight="1" x14ac:dyDescent="0.25">
      <c r="B6" s="283"/>
      <c r="C6" s="286"/>
      <c r="D6" s="232" t="s">
        <v>2</v>
      </c>
      <c r="E6" s="216" t="s">
        <v>3</v>
      </c>
      <c r="F6" s="215" t="s">
        <v>3</v>
      </c>
      <c r="G6" s="214" t="s">
        <v>3</v>
      </c>
      <c r="H6" s="232" t="s">
        <v>4</v>
      </c>
      <c r="I6" s="69"/>
      <c r="J6" s="4"/>
      <c r="K6" s="4"/>
      <c r="L6" s="4"/>
    </row>
    <row r="7" spans="2:15" ht="21.75" customHeight="1" x14ac:dyDescent="0.25">
      <c r="B7" s="225" t="s">
        <v>5</v>
      </c>
      <c r="C7" s="226">
        <v>85.60293534935856</v>
      </c>
      <c r="D7" s="226">
        <v>72.432905991620871</v>
      </c>
      <c r="E7" s="226">
        <v>83.943456041311819</v>
      </c>
      <c r="F7" s="226">
        <v>87.632890846525001</v>
      </c>
      <c r="G7" s="226">
        <v>89.006127169820687</v>
      </c>
      <c r="H7" s="226">
        <v>85.033834425695332</v>
      </c>
      <c r="I7" s="59"/>
      <c r="J7" s="24"/>
      <c r="K7" s="24"/>
      <c r="L7" s="25"/>
      <c r="M7" s="24"/>
      <c r="N7" s="24"/>
      <c r="O7" s="24"/>
    </row>
    <row r="8" spans="2:15" ht="21.75" customHeight="1" x14ac:dyDescent="0.25">
      <c r="B8" s="227" t="s">
        <v>6</v>
      </c>
      <c r="C8" s="228">
        <v>2.7206483171167593</v>
      </c>
      <c r="D8" s="228">
        <v>7.0533122959156689</v>
      </c>
      <c r="E8" s="228">
        <v>4.3310428921624791</v>
      </c>
      <c r="F8" s="228">
        <v>3.5084957117792102</v>
      </c>
      <c r="G8" s="228">
        <v>3.2538857432222352</v>
      </c>
      <c r="H8" s="228">
        <v>1.6914876361940314</v>
      </c>
      <c r="I8" s="59"/>
      <c r="J8" s="24"/>
      <c r="K8" s="24"/>
      <c r="L8" s="25"/>
      <c r="M8" s="24"/>
      <c r="N8" s="24"/>
      <c r="O8" s="24"/>
    </row>
    <row r="9" spans="2:15" ht="21.75" customHeight="1" x14ac:dyDescent="0.25">
      <c r="B9" s="227" t="s">
        <v>7</v>
      </c>
      <c r="C9" s="228">
        <v>0.90518957221221252</v>
      </c>
      <c r="D9" s="228">
        <v>0.99616584531179497</v>
      </c>
      <c r="E9" s="228">
        <v>0.85457221717893439</v>
      </c>
      <c r="F9" s="228">
        <v>0.6813017049699398</v>
      </c>
      <c r="G9" s="228">
        <v>0.58786282268798229</v>
      </c>
      <c r="H9" s="228">
        <v>1.0919622762758019</v>
      </c>
      <c r="I9" s="59"/>
      <c r="J9" s="24"/>
      <c r="K9" s="24"/>
      <c r="L9" s="25"/>
      <c r="M9" s="24"/>
      <c r="N9" s="24"/>
      <c r="O9" s="24"/>
    </row>
    <row r="10" spans="2:15" ht="21.75" customHeight="1" x14ac:dyDescent="0.25">
      <c r="B10" s="227" t="s">
        <v>8</v>
      </c>
      <c r="C10" s="228">
        <v>4.2770425802314538</v>
      </c>
      <c r="D10" s="217">
        <v>0.54276860848952302</v>
      </c>
      <c r="E10" s="217">
        <v>0.38121389854447602</v>
      </c>
      <c r="F10" s="228">
        <v>1.5988884260102005</v>
      </c>
      <c r="G10" s="228">
        <v>2.996875818500655</v>
      </c>
      <c r="H10" s="228">
        <v>6.4198260596155814</v>
      </c>
      <c r="I10" s="59"/>
      <c r="J10" s="24"/>
      <c r="K10" s="29"/>
      <c r="L10" s="30"/>
      <c r="M10" s="24"/>
      <c r="N10" s="24"/>
      <c r="O10" s="24"/>
    </row>
    <row r="11" spans="2:15" ht="21.75" customHeight="1" x14ac:dyDescent="0.25">
      <c r="B11" s="227" t="s">
        <v>9</v>
      </c>
      <c r="C11" s="228">
        <v>0.29348583119396926</v>
      </c>
      <c r="D11" s="228">
        <v>3.4289670649743198</v>
      </c>
      <c r="E11" s="228">
        <v>1.0822952238169834</v>
      </c>
      <c r="F11" s="228">
        <v>0.32342230953552764</v>
      </c>
      <c r="G11" s="217">
        <v>5.0243552200783699E-2</v>
      </c>
      <c r="H11" s="217">
        <v>3.4658158721535899E-3</v>
      </c>
      <c r="I11" s="59"/>
      <c r="J11" s="24"/>
      <c r="K11" s="24"/>
      <c r="L11" s="25"/>
      <c r="M11" s="24"/>
      <c r="N11" s="24"/>
      <c r="O11" s="29"/>
    </row>
    <row r="12" spans="2:15" ht="21.75" customHeight="1" x14ac:dyDescent="0.25">
      <c r="B12" s="227" t="s">
        <v>10</v>
      </c>
      <c r="C12" s="228">
        <v>0.91480941734662669</v>
      </c>
      <c r="D12" s="228">
        <v>4.2767408160482683</v>
      </c>
      <c r="E12" s="228">
        <v>3.2294557098071905</v>
      </c>
      <c r="F12" s="228">
        <v>1.9650521406471344</v>
      </c>
      <c r="G12" s="228">
        <v>0.65957714948312185</v>
      </c>
      <c r="H12" s="228">
        <v>9.9670246079618038E-2</v>
      </c>
      <c r="I12" s="59"/>
      <c r="J12" s="24"/>
      <c r="K12" s="24"/>
      <c r="L12" s="25"/>
      <c r="M12" s="24"/>
      <c r="N12" s="24"/>
      <c r="O12" s="24"/>
    </row>
    <row r="13" spans="2:15" ht="21.75" customHeight="1" x14ac:dyDescent="0.25">
      <c r="B13" s="227" t="s">
        <v>159</v>
      </c>
      <c r="C13" s="229">
        <v>5.2858889325403933</v>
      </c>
      <c r="D13" s="229">
        <v>11.269139377639583</v>
      </c>
      <c r="E13" s="229">
        <v>6.1779640171781134</v>
      </c>
      <c r="F13" s="229">
        <v>4.2899488605329452</v>
      </c>
      <c r="G13" s="229">
        <v>3.4454277440845344</v>
      </c>
      <c r="H13" s="229">
        <v>5.6597535402674843</v>
      </c>
      <c r="I13" s="59"/>
      <c r="J13" s="24"/>
      <c r="K13" s="24"/>
      <c r="L13" s="25"/>
      <c r="M13" s="24"/>
      <c r="N13" s="24"/>
      <c r="O13" s="24"/>
    </row>
    <row r="14" spans="2:15" ht="28.5" customHeight="1" x14ac:dyDescent="0.25">
      <c r="B14" s="230" t="s">
        <v>11</v>
      </c>
      <c r="C14" s="231">
        <v>100.00000000000061</v>
      </c>
      <c r="D14" s="231">
        <v>100.00000000000014</v>
      </c>
      <c r="E14" s="231">
        <v>99.999999999999886</v>
      </c>
      <c r="F14" s="231">
        <v>100.00000000000024</v>
      </c>
      <c r="G14" s="231">
        <v>99.999999999999943</v>
      </c>
      <c r="H14" s="231">
        <v>100.00000000000013</v>
      </c>
      <c r="I14" s="76"/>
      <c r="J14" s="5"/>
      <c r="K14" s="5"/>
      <c r="L14" s="5"/>
    </row>
    <row r="15" spans="2:15" s="36" customFormat="1" ht="15" customHeight="1" x14ac:dyDescent="0.25">
      <c r="B15" s="210" t="s">
        <v>144</v>
      </c>
      <c r="C15" s="209"/>
      <c r="D15" s="209"/>
      <c r="E15" s="209"/>
      <c r="F15" s="209"/>
      <c r="G15" s="209"/>
      <c r="H15" s="209"/>
      <c r="I15" s="76"/>
      <c r="J15" s="5"/>
      <c r="K15" s="5"/>
      <c r="L15" s="5"/>
    </row>
    <row r="16" spans="2:15" s="27" customFormat="1" ht="15" customHeight="1" x14ac:dyDescent="0.2">
      <c r="B16" s="218" t="s">
        <v>101</v>
      </c>
      <c r="C16" s="105"/>
      <c r="D16" s="105"/>
      <c r="E16" s="105"/>
      <c r="F16" s="105"/>
      <c r="G16" s="105"/>
      <c r="H16" s="105"/>
      <c r="I16" s="26"/>
    </row>
    <row r="17" spans="2:12" s="27" customFormat="1" ht="27" customHeight="1" x14ac:dyDescent="0.2">
      <c r="B17" s="279" t="s">
        <v>133</v>
      </c>
      <c r="C17" s="280"/>
      <c r="D17" s="280"/>
      <c r="E17" s="280"/>
      <c r="F17" s="280"/>
      <c r="G17" s="280"/>
      <c r="H17" s="280"/>
      <c r="I17" s="70"/>
    </row>
    <row r="18" spans="2:12" ht="15" customHeight="1" x14ac:dyDescent="0.25">
      <c r="B18" s="277" t="s">
        <v>171</v>
      </c>
      <c r="C18" s="278"/>
      <c r="D18" s="278"/>
      <c r="E18" s="278"/>
      <c r="F18" s="278"/>
      <c r="G18" s="278"/>
      <c r="H18" s="278"/>
      <c r="I18" s="74"/>
      <c r="J18"/>
      <c r="K18"/>
      <c r="L18"/>
    </row>
    <row r="21" spans="2:12" x14ac:dyDescent="0.25">
      <c r="B21" s="36"/>
      <c r="I21" s="91"/>
    </row>
    <row r="22" spans="2:12" x14ac:dyDescent="0.25">
      <c r="I22" s="93"/>
    </row>
  </sheetData>
  <mergeCells count="6">
    <mergeCell ref="B18:H18"/>
    <mergeCell ref="B17:H17"/>
    <mergeCell ref="B3:H3"/>
    <mergeCell ref="B5:B6"/>
    <mergeCell ref="D5:H5"/>
    <mergeCell ref="C5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5"/>
  <sheetViews>
    <sheetView showGridLines="0" zoomScale="90" zoomScaleNormal="90" workbookViewId="0">
      <selection activeCell="I3" sqref="I3"/>
    </sheetView>
  </sheetViews>
  <sheetFormatPr baseColWidth="10" defaultRowHeight="15" x14ac:dyDescent="0.25"/>
  <cols>
    <col min="1" max="1" width="3.140625" customWidth="1"/>
    <col min="2" max="2" width="39.5703125" customWidth="1"/>
    <col min="3" max="3" width="12.42578125" customWidth="1"/>
    <col min="4" max="4" width="12.85546875" customWidth="1"/>
    <col min="5" max="5" width="12.28515625" customWidth="1"/>
    <col min="6" max="6" width="12.7109375" customWidth="1"/>
    <col min="7" max="7" width="12.28515625" customWidth="1"/>
    <col min="8" max="8" width="11.7109375" customWidth="1"/>
    <col min="9" max="9" width="7.140625" customWidth="1"/>
  </cols>
  <sheetData>
    <row r="2" spans="2:14" ht="21" customHeight="1" x14ac:dyDescent="0.25">
      <c r="B2" s="276" t="s">
        <v>78</v>
      </c>
      <c r="C2" s="276"/>
      <c r="D2" s="276"/>
      <c r="E2" s="276"/>
      <c r="F2" s="276"/>
      <c r="G2" s="276"/>
      <c r="H2" s="276"/>
    </row>
    <row r="3" spans="2:14" ht="33" customHeight="1" x14ac:dyDescent="0.25">
      <c r="B3" s="287" t="s">
        <v>145</v>
      </c>
      <c r="C3" s="287"/>
      <c r="D3" s="287"/>
      <c r="E3" s="287"/>
      <c r="F3" s="287"/>
      <c r="G3" s="287"/>
      <c r="H3" s="287"/>
    </row>
    <row r="4" spans="2:14" ht="27" customHeight="1" x14ac:dyDescent="0.25">
      <c r="B4" s="282" t="s">
        <v>160</v>
      </c>
      <c r="C4" s="285" t="s">
        <v>100</v>
      </c>
      <c r="D4" s="284" t="s">
        <v>70</v>
      </c>
      <c r="E4" s="284"/>
      <c r="F4" s="284"/>
      <c r="G4" s="284"/>
      <c r="H4" s="284"/>
      <c r="J4" s="36"/>
    </row>
    <row r="5" spans="2:14" ht="31.5" customHeight="1" x14ac:dyDescent="0.25">
      <c r="B5" s="283"/>
      <c r="C5" s="286"/>
      <c r="D5" s="216" t="s">
        <v>2</v>
      </c>
      <c r="E5" s="215" t="s">
        <v>3</v>
      </c>
      <c r="F5" s="215" t="s">
        <v>3</v>
      </c>
      <c r="G5" s="215" t="s">
        <v>3</v>
      </c>
      <c r="H5" s="232" t="s">
        <v>4</v>
      </c>
    </row>
    <row r="6" spans="2:14" ht="21" customHeight="1" x14ac:dyDescent="0.25">
      <c r="B6" s="225" t="s">
        <v>5</v>
      </c>
      <c r="C6" s="233">
        <v>4793.9165070521749</v>
      </c>
      <c r="D6" s="233">
        <v>1103.2990381750676</v>
      </c>
      <c r="E6" s="234">
        <v>2235.5719350950098</v>
      </c>
      <c r="F6" s="233">
        <v>3588.580417425972</v>
      </c>
      <c r="G6" s="233">
        <v>4996.8795912899104</v>
      </c>
      <c r="H6" s="233">
        <v>9313.2952646575613</v>
      </c>
      <c r="I6" s="31"/>
      <c r="J6" s="103"/>
      <c r="K6" s="31"/>
      <c r="L6" s="31"/>
      <c r="M6" s="31"/>
      <c r="N6" s="31"/>
    </row>
    <row r="7" spans="2:14" ht="21" customHeight="1" x14ac:dyDescent="0.25">
      <c r="B7" s="225" t="s">
        <v>6</v>
      </c>
      <c r="C7" s="233">
        <v>754.51200050600482</v>
      </c>
      <c r="D7" s="233">
        <v>399.68499887650546</v>
      </c>
      <c r="E7" s="234">
        <v>472.16761164927544</v>
      </c>
      <c r="F7" s="233">
        <v>634.90095974766848</v>
      </c>
      <c r="G7" s="233">
        <v>907.42008213566135</v>
      </c>
      <c r="H7" s="233">
        <v>1561.957362661238</v>
      </c>
      <c r="I7" s="31"/>
      <c r="J7" s="104"/>
      <c r="K7" s="31"/>
      <c r="L7" s="31"/>
      <c r="M7" s="31"/>
      <c r="N7" s="31"/>
    </row>
    <row r="8" spans="2:14" ht="21" customHeight="1" x14ac:dyDescent="0.25">
      <c r="B8" s="225" t="s">
        <v>7</v>
      </c>
      <c r="C8" s="233">
        <v>790.67473024966239</v>
      </c>
      <c r="D8" s="233">
        <v>250.92802988854106</v>
      </c>
      <c r="E8" s="234">
        <v>360.81088593858732</v>
      </c>
      <c r="F8" s="233">
        <v>411.91132170911146</v>
      </c>
      <c r="G8" s="233">
        <v>532.25007732406016</v>
      </c>
      <c r="H8" s="233">
        <v>1809.5419445187486</v>
      </c>
      <c r="I8" s="31"/>
      <c r="J8" s="104"/>
      <c r="K8" s="31"/>
      <c r="L8" s="31"/>
      <c r="M8" s="31"/>
      <c r="N8" s="31"/>
    </row>
    <row r="9" spans="2:14" ht="21" customHeight="1" x14ac:dyDescent="0.25">
      <c r="B9" s="225" t="s">
        <v>8</v>
      </c>
      <c r="C9" s="233">
        <v>4074.2841271496518</v>
      </c>
      <c r="D9" s="219">
        <v>938.49720449897552</v>
      </c>
      <c r="E9" s="219">
        <v>1107.4028907053391</v>
      </c>
      <c r="F9" s="233">
        <v>1943.4799192947589</v>
      </c>
      <c r="G9" s="233">
        <v>2568.7746463896251</v>
      </c>
      <c r="H9" s="233">
        <v>5287.2603558661822</v>
      </c>
      <c r="I9" s="31"/>
      <c r="J9" s="104"/>
      <c r="K9" s="23"/>
      <c r="L9" s="31"/>
      <c r="M9" s="31"/>
      <c r="N9" s="31"/>
    </row>
    <row r="10" spans="2:14" ht="21" customHeight="1" x14ac:dyDescent="0.25">
      <c r="B10" s="225" t="s">
        <v>9</v>
      </c>
      <c r="C10" s="233">
        <v>185.63169736559496</v>
      </c>
      <c r="D10" s="235">
        <v>193.18969852473896</v>
      </c>
      <c r="E10" s="236">
        <v>181.04198102288862</v>
      </c>
      <c r="F10" s="235">
        <v>182.55208557942456</v>
      </c>
      <c r="G10" s="219">
        <v>157.99335578446068</v>
      </c>
      <c r="H10" s="219">
        <v>135.04409510044695</v>
      </c>
      <c r="I10" s="31"/>
      <c r="J10" s="104"/>
      <c r="K10" s="31"/>
      <c r="L10" s="31"/>
      <c r="M10" s="31"/>
      <c r="N10" s="23"/>
    </row>
    <row r="11" spans="2:14" ht="21" customHeight="1" x14ac:dyDescent="0.25">
      <c r="B11" s="225" t="s">
        <v>10</v>
      </c>
      <c r="C11" s="233">
        <v>611.71429600323938</v>
      </c>
      <c r="D11" s="233">
        <v>607.50123093329898</v>
      </c>
      <c r="E11" s="234">
        <v>636.71439431607655</v>
      </c>
      <c r="F11" s="233">
        <v>611.16624078665825</v>
      </c>
      <c r="G11" s="235">
        <v>571.65981403270632</v>
      </c>
      <c r="H11" s="233">
        <v>616.19066534290982</v>
      </c>
      <c r="I11" s="31"/>
      <c r="J11" s="104"/>
      <c r="K11" s="31"/>
      <c r="L11" s="31"/>
      <c r="M11" s="31"/>
      <c r="N11" s="31"/>
    </row>
    <row r="12" spans="2:14" ht="21" customHeight="1" x14ac:dyDescent="0.25">
      <c r="B12" s="225" t="s">
        <v>161</v>
      </c>
      <c r="C12" s="233">
        <v>534.29379980569092</v>
      </c>
      <c r="D12" s="233">
        <v>211.4858940100757</v>
      </c>
      <c r="E12" s="234">
        <v>230.16604507947392</v>
      </c>
      <c r="F12" s="233">
        <v>291.65997675140477</v>
      </c>
      <c r="G12" s="233">
        <v>411.09181312871385</v>
      </c>
      <c r="H12" s="233">
        <v>1879.1109373713327</v>
      </c>
      <c r="I12" s="31"/>
      <c r="J12" s="104"/>
      <c r="K12" s="31"/>
      <c r="L12" s="31"/>
      <c r="M12" s="31"/>
      <c r="N12" s="31"/>
    </row>
    <row r="13" spans="2:14" ht="21" customHeight="1" x14ac:dyDescent="0.25">
      <c r="B13" s="237" t="s">
        <v>162</v>
      </c>
      <c r="C13" s="238">
        <v>5177.5776021418733</v>
      </c>
      <c r="D13" s="238">
        <v>1377.6974736176317</v>
      </c>
      <c r="E13" s="238">
        <v>2447.4915328187376</v>
      </c>
      <c r="F13" s="238">
        <v>3799.536484845938</v>
      </c>
      <c r="G13" s="238">
        <v>5228.1795228513975</v>
      </c>
      <c r="H13" s="238">
        <v>10238.387445618879</v>
      </c>
      <c r="I13" s="31"/>
      <c r="J13" s="31"/>
      <c r="K13" s="31"/>
      <c r="L13" s="31"/>
      <c r="M13" s="31"/>
      <c r="N13" s="31"/>
    </row>
    <row r="14" spans="2:14" s="111" customFormat="1" ht="15" customHeight="1" x14ac:dyDescent="0.2">
      <c r="B14" s="220" t="s">
        <v>146</v>
      </c>
      <c r="C14" s="107"/>
      <c r="D14" s="110"/>
      <c r="E14" s="110"/>
      <c r="F14" s="110"/>
      <c r="G14" s="110"/>
      <c r="H14" s="110"/>
    </row>
    <row r="15" spans="2:14" s="111" customFormat="1" ht="15" customHeight="1" x14ac:dyDescent="0.2">
      <c r="B15" s="218" t="s">
        <v>101</v>
      </c>
      <c r="C15" s="108"/>
      <c r="D15" s="109"/>
      <c r="E15" s="109"/>
      <c r="F15" s="109"/>
      <c r="G15" s="109"/>
      <c r="H15" s="109"/>
    </row>
    <row r="16" spans="2:14" s="111" customFormat="1" ht="15" customHeight="1" x14ac:dyDescent="0.2">
      <c r="B16" s="288" t="s">
        <v>172</v>
      </c>
      <c r="C16" s="289"/>
      <c r="D16" s="289"/>
      <c r="E16" s="289"/>
      <c r="F16" s="289"/>
      <c r="G16" s="289"/>
      <c r="H16" s="289"/>
    </row>
    <row r="17" spans="2:10" s="111" customFormat="1" ht="24" customHeight="1" x14ac:dyDescent="0.2">
      <c r="B17" s="277" t="s">
        <v>102</v>
      </c>
      <c r="C17" s="278"/>
      <c r="D17" s="278"/>
      <c r="E17" s="278"/>
      <c r="F17" s="278"/>
      <c r="G17" s="278"/>
      <c r="H17" s="278"/>
    </row>
    <row r="18" spans="2:10" s="111" customFormat="1" ht="15" customHeight="1" x14ac:dyDescent="0.2">
      <c r="B18" s="288" t="s">
        <v>103</v>
      </c>
      <c r="C18" s="289"/>
      <c r="D18" s="289"/>
      <c r="E18" s="289"/>
      <c r="F18" s="289"/>
      <c r="G18" s="289"/>
      <c r="H18" s="289"/>
      <c r="J18" s="112"/>
    </row>
    <row r="19" spans="2:10" x14ac:dyDescent="0.25">
      <c r="B19" s="277" t="s">
        <v>171</v>
      </c>
      <c r="C19" s="278"/>
      <c r="D19" s="278"/>
      <c r="E19" s="278"/>
      <c r="F19" s="278"/>
      <c r="G19" s="278"/>
      <c r="H19" s="278"/>
    </row>
    <row r="20" spans="2:10" x14ac:dyDescent="0.25">
      <c r="B20" s="290"/>
      <c r="C20" s="290"/>
      <c r="D20" s="290"/>
      <c r="E20" s="290"/>
      <c r="F20" s="290"/>
      <c r="G20" s="290"/>
      <c r="H20" s="1"/>
    </row>
    <row r="21" spans="2:10" x14ac:dyDescent="0.25">
      <c r="B21" s="290"/>
      <c r="C21" s="290"/>
      <c r="D21" s="290"/>
      <c r="E21" s="290"/>
      <c r="F21" s="290"/>
      <c r="G21" s="290"/>
      <c r="H21" s="1"/>
    </row>
    <row r="22" spans="2:10" x14ac:dyDescent="0.25">
      <c r="B22" s="290"/>
      <c r="C22" s="290"/>
      <c r="D22" s="290"/>
      <c r="E22" s="290"/>
      <c r="F22" s="290"/>
      <c r="G22" s="290"/>
      <c r="H22" s="1"/>
    </row>
    <row r="23" spans="2:10" x14ac:dyDescent="0.25">
      <c r="B23" s="290"/>
      <c r="C23" s="290"/>
      <c r="D23" s="290"/>
      <c r="E23" s="290"/>
      <c r="F23" s="290"/>
      <c r="G23" s="290"/>
      <c r="H23" s="13"/>
    </row>
    <row r="24" spans="2:10" x14ac:dyDescent="0.25">
      <c r="B24" s="290"/>
      <c r="C24" s="290"/>
      <c r="D24" s="290"/>
      <c r="E24" s="290"/>
      <c r="F24" s="290"/>
      <c r="G24" s="290"/>
      <c r="H24" s="13"/>
    </row>
    <row r="25" spans="2:10" x14ac:dyDescent="0.25">
      <c r="B25" s="290"/>
      <c r="C25" s="290"/>
      <c r="D25" s="290"/>
      <c r="E25" s="290"/>
      <c r="F25" s="290"/>
      <c r="G25" s="290"/>
      <c r="H25" s="13"/>
    </row>
    <row r="26" spans="2:10" x14ac:dyDescent="0.25">
      <c r="B26" s="290"/>
      <c r="C26" s="290"/>
      <c r="D26" s="290"/>
      <c r="E26" s="290"/>
      <c r="F26" s="290"/>
      <c r="G26" s="290"/>
      <c r="H26" s="13"/>
    </row>
    <row r="27" spans="2:10" x14ac:dyDescent="0.25">
      <c r="B27" s="290"/>
      <c r="C27" s="290"/>
      <c r="D27" s="290"/>
      <c r="E27" s="290"/>
      <c r="F27" s="290"/>
      <c r="G27" s="290"/>
      <c r="H27" s="13"/>
    </row>
    <row r="28" spans="2:10" x14ac:dyDescent="0.25">
      <c r="B28" s="290"/>
      <c r="C28" s="290"/>
      <c r="D28" s="290"/>
      <c r="E28" s="290"/>
      <c r="F28" s="290"/>
      <c r="G28" s="290"/>
      <c r="H28" s="35"/>
    </row>
    <row r="29" spans="2:10" x14ac:dyDescent="0.25">
      <c r="B29" s="290"/>
      <c r="C29" s="290"/>
      <c r="D29" s="290"/>
      <c r="E29" s="290"/>
      <c r="F29" s="290"/>
      <c r="G29" s="290"/>
      <c r="H29" s="13"/>
    </row>
    <row r="30" spans="2:10" x14ac:dyDescent="0.25">
      <c r="B30" s="290"/>
      <c r="C30" s="290"/>
      <c r="D30" s="290"/>
      <c r="E30" s="290"/>
      <c r="F30" s="290"/>
      <c r="G30" s="290"/>
      <c r="H30" s="13"/>
    </row>
    <row r="31" spans="2:10" x14ac:dyDescent="0.25">
      <c r="B31" s="290"/>
      <c r="C31" s="290"/>
      <c r="D31" s="290"/>
      <c r="E31" s="290"/>
      <c r="F31" s="290"/>
      <c r="G31" s="290"/>
    </row>
    <row r="32" spans="2:10" x14ac:dyDescent="0.25">
      <c r="B32" s="290"/>
      <c r="C32" s="290"/>
      <c r="D32" s="290"/>
      <c r="E32" s="290"/>
      <c r="F32" s="290"/>
      <c r="G32" s="290"/>
    </row>
    <row r="33" spans="2:7" x14ac:dyDescent="0.25">
      <c r="B33" s="290"/>
      <c r="C33" s="290"/>
      <c r="D33" s="290"/>
      <c r="E33" s="290"/>
      <c r="F33" s="290"/>
      <c r="G33" s="290"/>
    </row>
    <row r="34" spans="2:7" x14ac:dyDescent="0.25">
      <c r="B34" s="290"/>
      <c r="C34" s="290"/>
      <c r="D34" s="290"/>
      <c r="E34" s="290"/>
      <c r="F34" s="290"/>
      <c r="G34" s="290"/>
    </row>
    <row r="35" spans="2:7" x14ac:dyDescent="0.25">
      <c r="B35" s="290"/>
      <c r="C35" s="290"/>
      <c r="D35" s="290"/>
      <c r="E35" s="290"/>
      <c r="F35" s="290"/>
      <c r="G35" s="290"/>
    </row>
  </sheetData>
  <mergeCells count="25">
    <mergeCell ref="B31:G31"/>
    <mergeCell ref="B32:G32"/>
    <mergeCell ref="B33:G33"/>
    <mergeCell ref="B34:G34"/>
    <mergeCell ref="B35:G35"/>
    <mergeCell ref="B26:G26"/>
    <mergeCell ref="B27:G27"/>
    <mergeCell ref="B28:G28"/>
    <mergeCell ref="B29:G29"/>
    <mergeCell ref="B30:G30"/>
    <mergeCell ref="B21:G21"/>
    <mergeCell ref="B22:G22"/>
    <mergeCell ref="B23:G23"/>
    <mergeCell ref="B24:G24"/>
    <mergeCell ref="B25:G25"/>
    <mergeCell ref="B16:H16"/>
    <mergeCell ref="B20:G20"/>
    <mergeCell ref="B17:H17"/>
    <mergeCell ref="B18:H18"/>
    <mergeCell ref="B19:H19"/>
    <mergeCell ref="B4:B5"/>
    <mergeCell ref="D4:H4"/>
    <mergeCell ref="B2:H2"/>
    <mergeCell ref="C4:C5"/>
    <mergeCell ref="B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22"/>
  <sheetViews>
    <sheetView showGridLines="0" workbookViewId="0">
      <selection activeCell="I3" sqref="I3"/>
    </sheetView>
  </sheetViews>
  <sheetFormatPr baseColWidth="10" defaultRowHeight="15" x14ac:dyDescent="0.25"/>
  <cols>
    <col min="1" max="1" width="6.42578125" customWidth="1"/>
    <col min="2" max="2" width="20" customWidth="1"/>
    <col min="3" max="5" width="13.7109375" customWidth="1"/>
    <col min="6" max="6" width="11.28515625" customWidth="1"/>
    <col min="7" max="7" width="10.5703125" customWidth="1"/>
    <col min="8" max="8" width="11.42578125" customWidth="1"/>
    <col min="9" max="9" width="6.5703125" customWidth="1"/>
    <col min="10" max="10" width="20.140625" bestFit="1" customWidth="1"/>
    <col min="11" max="11" width="13.140625" bestFit="1" customWidth="1"/>
  </cols>
  <sheetData>
    <row r="2" spans="2:14" s="73" customFormat="1" ht="16.5" customHeight="1" x14ac:dyDescent="0.25">
      <c r="B2" s="276" t="s">
        <v>79</v>
      </c>
      <c r="C2" s="276"/>
      <c r="D2" s="276"/>
      <c r="E2" s="276"/>
      <c r="F2" s="276"/>
      <c r="G2" s="276"/>
      <c r="H2" s="276"/>
    </row>
    <row r="3" spans="2:14" s="73" customFormat="1" ht="33.75" customHeight="1" x14ac:dyDescent="0.25">
      <c r="B3" s="291" t="s">
        <v>148</v>
      </c>
      <c r="C3" s="291"/>
      <c r="D3" s="291"/>
      <c r="E3" s="291"/>
      <c r="F3" s="291"/>
      <c r="G3" s="291"/>
      <c r="H3" s="291"/>
    </row>
    <row r="4" spans="2:14" ht="29.25" customHeight="1" x14ac:dyDescent="0.25">
      <c r="B4" s="292" t="s">
        <v>53</v>
      </c>
      <c r="C4" s="294" t="s">
        <v>100</v>
      </c>
      <c r="D4" s="296" t="s">
        <v>12</v>
      </c>
      <c r="E4" s="297"/>
      <c r="F4" s="298" t="s">
        <v>61</v>
      </c>
      <c r="G4" s="298"/>
      <c r="H4" s="298"/>
    </row>
    <row r="5" spans="2:14" ht="23.25" customHeight="1" x14ac:dyDescent="0.25">
      <c r="B5" s="293"/>
      <c r="C5" s="295"/>
      <c r="D5" s="251" t="s">
        <v>13</v>
      </c>
      <c r="E5" s="252" t="s">
        <v>14</v>
      </c>
      <c r="F5" s="253" t="s">
        <v>1</v>
      </c>
      <c r="G5" s="254" t="s">
        <v>13</v>
      </c>
      <c r="H5" s="253" t="s">
        <v>14</v>
      </c>
    </row>
    <row r="6" spans="2:14" s="8" customFormat="1" ht="16.5" customHeight="1" x14ac:dyDescent="0.25">
      <c r="B6" s="129" t="s">
        <v>1</v>
      </c>
      <c r="C6" s="130">
        <v>1560991.4492160862</v>
      </c>
      <c r="D6" s="130">
        <v>1874390.1234315173</v>
      </c>
      <c r="E6" s="131">
        <v>1042946.0245692338</v>
      </c>
      <c r="F6" s="132">
        <v>100.00000000000014</v>
      </c>
      <c r="G6" s="132">
        <v>100.00000000000001</v>
      </c>
      <c r="H6" s="132">
        <v>99.999999999999858</v>
      </c>
      <c r="I6" s="133"/>
      <c r="J6" s="133"/>
      <c r="K6" s="133"/>
      <c r="L6" s="134"/>
      <c r="M6" s="134"/>
      <c r="N6" s="134"/>
    </row>
    <row r="7" spans="2:14" s="8" customFormat="1" ht="16.5" customHeight="1" x14ac:dyDescent="0.25">
      <c r="B7" s="129" t="s">
        <v>15</v>
      </c>
      <c r="C7" s="136">
        <v>263137.51712878491</v>
      </c>
      <c r="D7" s="136">
        <v>390053.14900648734</v>
      </c>
      <c r="E7" s="137">
        <v>199570.58392067743</v>
      </c>
      <c r="F7" s="138">
        <v>1.6842144998939177</v>
      </c>
      <c r="G7" s="138">
        <v>2.0824996611263638</v>
      </c>
      <c r="H7" s="138">
        <v>1.9119570289737104</v>
      </c>
      <c r="I7" s="139"/>
      <c r="J7" s="133"/>
      <c r="K7" s="133"/>
      <c r="L7" s="134"/>
      <c r="M7" s="134"/>
      <c r="N7" s="134"/>
    </row>
    <row r="8" spans="2:14" s="8" customFormat="1" ht="16.5" customHeight="1" x14ac:dyDescent="0.25">
      <c r="B8" s="140">
        <v>2</v>
      </c>
      <c r="C8" s="141">
        <v>455586.17359555617</v>
      </c>
      <c r="D8" s="141">
        <v>648083.26498488733</v>
      </c>
      <c r="E8" s="142">
        <v>316543.87808662152</v>
      </c>
      <c r="F8" s="138">
        <v>2.9277833042600583</v>
      </c>
      <c r="G8" s="138">
        <v>3.4609846729419025</v>
      </c>
      <c r="H8" s="138">
        <v>3.0380529165840664</v>
      </c>
      <c r="I8" s="139"/>
      <c r="J8" s="133"/>
      <c r="K8" s="133"/>
      <c r="L8" s="134"/>
      <c r="M8" s="134"/>
      <c r="N8" s="134"/>
    </row>
    <row r="9" spans="2:14" s="8" customFormat="1" ht="16.5" customHeight="1" x14ac:dyDescent="0.25">
      <c r="B9" s="140">
        <v>3</v>
      </c>
      <c r="C9" s="141">
        <v>616249.57946928043</v>
      </c>
      <c r="D9" s="141">
        <v>844805.07513749064</v>
      </c>
      <c r="E9" s="142">
        <v>415629.73343974276</v>
      </c>
      <c r="F9" s="138">
        <v>3.9430291832191338</v>
      </c>
      <c r="G9" s="138">
        <v>4.5014762027050601</v>
      </c>
      <c r="H9" s="138">
        <v>3.9817903529516125</v>
      </c>
      <c r="I9" s="133"/>
      <c r="J9" s="133"/>
      <c r="K9" s="133"/>
      <c r="L9" s="134"/>
      <c r="M9" s="134"/>
      <c r="N9" s="134"/>
    </row>
    <row r="10" spans="2:14" s="8" customFormat="1" ht="16.5" customHeight="1" x14ac:dyDescent="0.25">
      <c r="B10" s="140">
        <v>4</v>
      </c>
      <c r="C10" s="141">
        <v>783922.90419465618</v>
      </c>
      <c r="D10" s="141">
        <v>1017884.0161181326</v>
      </c>
      <c r="E10" s="142">
        <v>512139.60445952864</v>
      </c>
      <c r="F10" s="138">
        <v>5.0096752277081356</v>
      </c>
      <c r="G10" s="138">
        <v>5.4416219757275748</v>
      </c>
      <c r="H10" s="138">
        <v>4.9041684037323687</v>
      </c>
      <c r="I10" s="133"/>
      <c r="J10" s="133"/>
      <c r="K10" s="133"/>
      <c r="L10" s="134"/>
      <c r="M10" s="134"/>
      <c r="N10" s="134"/>
    </row>
    <row r="11" spans="2:14" s="8" customFormat="1" ht="16.5" customHeight="1" x14ac:dyDescent="0.25">
      <c r="B11" s="140">
        <v>5</v>
      </c>
      <c r="C11" s="141">
        <v>962036.58268381772</v>
      </c>
      <c r="D11" s="141">
        <v>1213897.7219257846</v>
      </c>
      <c r="E11" s="142">
        <v>624794.52226807631</v>
      </c>
      <c r="F11" s="138">
        <v>6.1723313693345929</v>
      </c>
      <c r="G11" s="138">
        <v>6.47000049411335</v>
      </c>
      <c r="H11" s="138">
        <v>6.0206422901281291</v>
      </c>
      <c r="I11" s="133"/>
      <c r="J11" s="133"/>
      <c r="K11" s="133"/>
      <c r="L11" s="134"/>
      <c r="M11" s="134"/>
      <c r="N11" s="134"/>
    </row>
    <row r="12" spans="2:14" s="8" customFormat="1" ht="16.5" customHeight="1" x14ac:dyDescent="0.25">
      <c r="B12" s="140">
        <v>6</v>
      </c>
      <c r="C12" s="141">
        <v>1164101.7732387865</v>
      </c>
      <c r="D12" s="141">
        <v>1463675.9556759361</v>
      </c>
      <c r="E12" s="142">
        <v>755431.28769092297</v>
      </c>
      <c r="F12" s="138">
        <v>7.4554597362657846</v>
      </c>
      <c r="G12" s="138">
        <v>7.7941538838869091</v>
      </c>
      <c r="H12" s="138">
        <v>7.2198755052787167</v>
      </c>
      <c r="I12" s="133"/>
      <c r="J12" s="133"/>
      <c r="K12" s="133"/>
      <c r="L12" s="134"/>
      <c r="M12" s="134"/>
      <c r="N12" s="134"/>
    </row>
    <row r="13" spans="2:14" s="8" customFormat="1" ht="16.5" customHeight="1" x14ac:dyDescent="0.25">
      <c r="B13" s="140">
        <v>7</v>
      </c>
      <c r="C13" s="141">
        <v>1447052.8577019155</v>
      </c>
      <c r="D13" s="141">
        <v>1772569.6582870411</v>
      </c>
      <c r="E13" s="142">
        <v>923029.12559354259</v>
      </c>
      <c r="F13" s="138">
        <v>9.2662708994750744</v>
      </c>
      <c r="G13" s="138">
        <v>9.4512629173439056</v>
      </c>
      <c r="H13" s="138">
        <v>8.8828280593183742</v>
      </c>
      <c r="I13" s="133"/>
      <c r="J13" s="133"/>
      <c r="K13" s="133"/>
      <c r="L13" s="134"/>
      <c r="M13" s="134"/>
      <c r="N13" s="134"/>
    </row>
    <row r="14" spans="2:14" s="8" customFormat="1" ht="16.5" customHeight="1" x14ac:dyDescent="0.25">
      <c r="B14" s="140">
        <v>8</v>
      </c>
      <c r="C14" s="141">
        <v>1858675.1602016175</v>
      </c>
      <c r="D14" s="141">
        <v>2214107.5818482977</v>
      </c>
      <c r="E14" s="142">
        <v>1149255.7461787441</v>
      </c>
      <c r="F14" s="138">
        <v>11.902147427701173</v>
      </c>
      <c r="G14" s="138">
        <v>11.82021227856578</v>
      </c>
      <c r="H14" s="138">
        <v>10.966927471125036</v>
      </c>
      <c r="I14" s="133"/>
      <c r="J14" s="133"/>
      <c r="K14" s="133"/>
      <c r="L14" s="134"/>
      <c r="M14" s="134"/>
      <c r="N14" s="134"/>
    </row>
    <row r="15" spans="2:14" s="8" customFormat="1" ht="16.5" customHeight="1" x14ac:dyDescent="0.25">
      <c r="B15" s="135">
        <v>9</v>
      </c>
      <c r="C15" s="136">
        <v>2506124.2787575736</v>
      </c>
      <c r="D15" s="136">
        <v>2933658.334229135</v>
      </c>
      <c r="E15" s="137">
        <v>1628756.1506498673</v>
      </c>
      <c r="F15" s="138">
        <v>16.062892662253606</v>
      </c>
      <c r="G15" s="138">
        <v>15.645344390109154</v>
      </c>
      <c r="H15" s="138">
        <v>15.640454183356884</v>
      </c>
      <c r="I15" s="133"/>
      <c r="J15" s="133"/>
      <c r="K15" s="133"/>
      <c r="L15" s="134"/>
      <c r="M15" s="134"/>
      <c r="N15" s="134"/>
    </row>
    <row r="16" spans="2:14" s="8" customFormat="1" ht="16.5" customHeight="1" x14ac:dyDescent="0.25">
      <c r="B16" s="250" t="s">
        <v>16</v>
      </c>
      <c r="C16" s="143">
        <v>5550941.965027594</v>
      </c>
      <c r="D16" s="143">
        <v>6244006.2579182656</v>
      </c>
      <c r="E16" s="144">
        <v>3905017.6981577966</v>
      </c>
      <c r="F16" s="145">
        <v>35.576195689888635</v>
      </c>
      <c r="G16" s="145">
        <v>33.33244352348013</v>
      </c>
      <c r="H16" s="145">
        <v>37.433303788551086</v>
      </c>
      <c r="I16" s="133"/>
      <c r="J16" s="133"/>
      <c r="K16" s="133"/>
    </row>
    <row r="17" spans="2:8" s="8" customFormat="1" ht="15" customHeight="1" x14ac:dyDescent="0.25">
      <c r="B17" s="113" t="s">
        <v>147</v>
      </c>
      <c r="C17" s="114"/>
      <c r="D17" s="115"/>
      <c r="E17" s="115"/>
      <c r="F17" s="115"/>
      <c r="G17" s="115"/>
      <c r="H17" s="115"/>
    </row>
    <row r="18" spans="2:8" s="8" customFormat="1" ht="15" customHeight="1" x14ac:dyDescent="0.25">
      <c r="B18" s="97" t="s">
        <v>98</v>
      </c>
    </row>
    <row r="20" spans="2:8" x14ac:dyDescent="0.25">
      <c r="C20" s="36"/>
      <c r="D20" s="36"/>
      <c r="E20" s="36"/>
      <c r="F20" s="36"/>
    </row>
    <row r="21" spans="2:8" x14ac:dyDescent="0.25">
      <c r="C21" s="36"/>
      <c r="D21" s="36"/>
      <c r="E21" s="36"/>
      <c r="F21" s="36"/>
    </row>
    <row r="22" spans="2:8" x14ac:dyDescent="0.25">
      <c r="C22" s="36"/>
      <c r="D22" s="36"/>
      <c r="E22" s="36"/>
      <c r="F22" s="36"/>
    </row>
  </sheetData>
  <mergeCells count="6">
    <mergeCell ref="B2:H2"/>
    <mergeCell ref="B3:H3"/>
    <mergeCell ref="B4:B5"/>
    <mergeCell ref="C4:C5"/>
    <mergeCell ref="D4:E4"/>
    <mergeCell ref="F4:H4"/>
  </mergeCells>
  <pageMargins left="0.24" right="0.24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I96"/>
  <sheetViews>
    <sheetView showGridLines="0" zoomScale="20" zoomScaleNormal="20" workbookViewId="0">
      <selection activeCell="O115" sqref="O115"/>
    </sheetView>
  </sheetViews>
  <sheetFormatPr baseColWidth="10" defaultRowHeight="14.25" x14ac:dyDescent="0.2"/>
  <cols>
    <col min="1" max="1" width="5.5703125" style="16" customWidth="1"/>
    <col min="2" max="2" width="26.42578125" style="16" customWidth="1"/>
    <col min="3" max="3" width="18.7109375" style="16" customWidth="1"/>
    <col min="4" max="4" width="26.28515625" style="16" customWidth="1"/>
    <col min="5" max="5" width="22.5703125" style="16" customWidth="1"/>
    <col min="6" max="6" width="25.7109375" style="16" customWidth="1"/>
    <col min="7" max="7" width="30" style="16" customWidth="1"/>
    <col min="8" max="16384" width="11.42578125" style="16"/>
  </cols>
  <sheetData>
    <row r="2" spans="2:9" s="47" customFormat="1" ht="16.5" customHeight="1" x14ac:dyDescent="0.25">
      <c r="B2" s="276" t="s">
        <v>32</v>
      </c>
      <c r="C2" s="276"/>
      <c r="D2" s="276"/>
      <c r="E2" s="276"/>
      <c r="F2" s="276"/>
      <c r="G2" s="276"/>
    </row>
    <row r="3" spans="2:9" s="47" customFormat="1" ht="18" customHeight="1" x14ac:dyDescent="0.25">
      <c r="B3" s="276" t="s">
        <v>80</v>
      </c>
      <c r="C3" s="276"/>
      <c r="D3" s="276"/>
      <c r="E3" s="276"/>
      <c r="F3" s="276"/>
      <c r="G3" s="276"/>
      <c r="I3" s="73"/>
    </row>
    <row r="4" spans="2:9" s="47" customFormat="1" ht="18.75" customHeight="1" x14ac:dyDescent="0.25">
      <c r="B4" s="306" t="s">
        <v>134</v>
      </c>
      <c r="C4" s="307"/>
      <c r="D4" s="307"/>
      <c r="E4" s="307"/>
      <c r="F4" s="307"/>
      <c r="G4" s="307"/>
      <c r="I4" s="73"/>
    </row>
    <row r="5" spans="2:9" s="47" customFormat="1" ht="18.75" customHeight="1" thickBot="1" x14ac:dyDescent="0.3">
      <c r="B5" s="307"/>
      <c r="C5" s="307"/>
      <c r="D5" s="307"/>
      <c r="E5" s="307"/>
      <c r="F5" s="307"/>
      <c r="G5" s="307"/>
    </row>
    <row r="6" spans="2:9" ht="28.5" customHeight="1" x14ac:dyDescent="0.2">
      <c r="B6" s="303" t="s">
        <v>12</v>
      </c>
      <c r="C6" s="299" t="s">
        <v>22</v>
      </c>
      <c r="D6" s="299" t="s">
        <v>23</v>
      </c>
      <c r="E6" s="299" t="s">
        <v>24</v>
      </c>
      <c r="F6" s="301" t="s">
        <v>25</v>
      </c>
      <c r="G6" s="302"/>
    </row>
    <row r="7" spans="2:9" ht="23.25" customHeight="1" thickBot="1" x14ac:dyDescent="0.25">
      <c r="B7" s="304"/>
      <c r="C7" s="300"/>
      <c r="D7" s="300"/>
      <c r="E7" s="300"/>
      <c r="F7" s="167" t="s">
        <v>26</v>
      </c>
      <c r="G7" s="168" t="s">
        <v>27</v>
      </c>
    </row>
    <row r="8" spans="2:9" ht="19.5" customHeight="1" x14ac:dyDescent="0.2">
      <c r="B8" s="195" t="s">
        <v>28</v>
      </c>
      <c r="C8" s="196"/>
      <c r="D8" s="196"/>
      <c r="E8" s="196"/>
      <c r="F8" s="196"/>
      <c r="G8" s="196"/>
    </row>
    <row r="9" spans="2:9" ht="19.5" customHeight="1" x14ac:dyDescent="0.2">
      <c r="B9" s="177" t="s">
        <v>125</v>
      </c>
      <c r="C9" s="178">
        <f>0.288592575396689*100</f>
        <v>28.859257539668899</v>
      </c>
      <c r="D9" s="178">
        <f>0.00845902952823021*100</f>
        <v>0.84590295282302097</v>
      </c>
      <c r="E9" s="178">
        <f>0.0293113206970163*100</f>
        <v>2.9311320697016301</v>
      </c>
      <c r="F9" s="178">
        <f>0.272279031665361*100</f>
        <v>27.227903166536098</v>
      </c>
      <c r="G9" s="179">
        <f>0.305473252033651*100</f>
        <v>30.547325203365101</v>
      </c>
    </row>
    <row r="10" spans="2:9" ht="19.5" customHeight="1" x14ac:dyDescent="0.2">
      <c r="B10" s="177" t="s">
        <v>51</v>
      </c>
      <c r="C10" s="180">
        <f>0.219356904982185*100</f>
        <v>21.935690498218499</v>
      </c>
      <c r="D10" s="180">
        <f>0.0111562321674868*100</f>
        <v>1.1156232167486801</v>
      </c>
      <c r="E10" s="180">
        <v>5.0858814626295397</v>
      </c>
      <c r="F10" s="180">
        <f>0.198248381511712*100</f>
        <v>19.8248381511712</v>
      </c>
      <c r="G10" s="179">
        <f>0.242034471386987*100</f>
        <v>24.203447138698699</v>
      </c>
    </row>
    <row r="11" spans="2:9" ht="19.5" customHeight="1" x14ac:dyDescent="0.2">
      <c r="B11" s="177" t="s">
        <v>58</v>
      </c>
      <c r="C11" s="178">
        <f>0.397183123227997*100</f>
        <v>39.718312322799697</v>
      </c>
      <c r="D11" s="178">
        <f>0.0132109782604311*100</f>
        <v>1.3210978260431101</v>
      </c>
      <c r="E11" s="178">
        <v>3.3261680791123398</v>
      </c>
      <c r="F11" s="178">
        <f>0.37156610413753*100</f>
        <v>37.156610413753</v>
      </c>
      <c r="G11" s="179">
        <f>0.423376427013417*100</f>
        <v>42.3376427013417</v>
      </c>
    </row>
    <row r="12" spans="2:9" ht="19.5" customHeight="1" x14ac:dyDescent="0.2">
      <c r="B12" s="195" t="s">
        <v>29</v>
      </c>
      <c r="C12" s="197"/>
      <c r="D12" s="197"/>
      <c r="E12" s="197"/>
      <c r="F12" s="197"/>
      <c r="G12" s="197"/>
    </row>
    <row r="13" spans="2:9" ht="19.5" customHeight="1" x14ac:dyDescent="0.2">
      <c r="B13" s="177" t="s">
        <v>125</v>
      </c>
      <c r="C13" s="181">
        <f>0.0573317454320201*100</f>
        <v>5.7331745432020096</v>
      </c>
      <c r="D13" s="181">
        <f>0.00360007040975412*100</f>
        <v>0.36000704097541197</v>
      </c>
      <c r="E13" s="183">
        <v>6.2793664881925197</v>
      </c>
      <c r="F13" s="182">
        <f>0.0506618955967013*100</f>
        <v>5.0661895596701294</v>
      </c>
      <c r="G13" s="181">
        <f>0.064819752195612*100</f>
        <v>6.4819752195611997</v>
      </c>
    </row>
    <row r="14" spans="2:9" ht="19.5" customHeight="1" x14ac:dyDescent="0.2">
      <c r="B14" s="177" t="s">
        <v>51</v>
      </c>
      <c r="C14" s="182">
        <f>0.0162858797037106*100</f>
        <v>1.62858797037106</v>
      </c>
      <c r="D14" s="182">
        <f>0.00251895577519915*100</f>
        <v>0.25189557751991498</v>
      </c>
      <c r="E14" s="184">
        <v>15.4671152005699</v>
      </c>
      <c r="F14" s="182">
        <f>0.0120137988092564*100</f>
        <v>1.20137988092564</v>
      </c>
      <c r="G14" s="182">
        <f>0.0220432093554162*100</f>
        <v>2.2043209355416202</v>
      </c>
    </row>
    <row r="15" spans="2:9" ht="19.5" customHeight="1" x14ac:dyDescent="0.2">
      <c r="B15" s="177" t="s">
        <v>58</v>
      </c>
      <c r="C15" s="182">
        <f>0.121708865187817*100</f>
        <v>12.1708865187817</v>
      </c>
      <c r="D15" s="178">
        <f>0.00812876161258084*100</f>
        <v>0.81287616125808404</v>
      </c>
      <c r="E15" s="178">
        <v>6.6788574521969304</v>
      </c>
      <c r="F15" s="182">
        <f>0.106634725239854*100</f>
        <v>10.6634725239854</v>
      </c>
      <c r="G15" s="182">
        <f>0.138583363032832*100</f>
        <v>13.858336303283201</v>
      </c>
    </row>
    <row r="16" spans="2:9" ht="19.5" customHeight="1" x14ac:dyDescent="0.2">
      <c r="B16" s="195" t="s">
        <v>30</v>
      </c>
      <c r="C16" s="198"/>
      <c r="D16" s="198"/>
      <c r="E16" s="198"/>
      <c r="F16" s="198"/>
      <c r="G16" s="198"/>
    </row>
    <row r="17" spans="2:7" ht="19.5" customHeight="1" x14ac:dyDescent="0.2">
      <c r="B17" s="177" t="s">
        <v>125</v>
      </c>
      <c r="C17" s="185">
        <v>1949272</v>
      </c>
      <c r="D17" s="185">
        <v>64723.242925455175</v>
      </c>
      <c r="E17" s="178">
        <v>3.3203802714785402</v>
      </c>
      <c r="F17" s="185">
        <v>1822249.1189599927</v>
      </c>
      <c r="G17" s="185">
        <v>2076294.8810400073</v>
      </c>
    </row>
    <row r="18" spans="2:7" ht="19.5" customHeight="1" x14ac:dyDescent="0.2">
      <c r="B18" s="177" t="s">
        <v>51</v>
      </c>
      <c r="C18" s="185">
        <v>904763</v>
      </c>
      <c r="D18" s="185">
        <v>51630.695827022995</v>
      </c>
      <c r="E18" s="178">
        <v>5.7065436834865002</v>
      </c>
      <c r="F18" s="185">
        <v>803434.95403663209</v>
      </c>
      <c r="G18" s="185">
        <v>1006091.0459633679</v>
      </c>
    </row>
    <row r="19" spans="2:7" ht="19.5" customHeight="1" x14ac:dyDescent="0.2">
      <c r="B19" s="177" t="s">
        <v>58</v>
      </c>
      <c r="C19" s="186">
        <v>1044509</v>
      </c>
      <c r="D19" s="186">
        <v>39030.365399326103</v>
      </c>
      <c r="E19" s="187">
        <v>3.7367189176279099</v>
      </c>
      <c r="F19" s="188">
        <v>967909.78715189383</v>
      </c>
      <c r="G19" s="186">
        <v>1121108.2128481062</v>
      </c>
    </row>
    <row r="20" spans="2:7" ht="19.5" customHeight="1" x14ac:dyDescent="0.2">
      <c r="B20" s="195" t="s">
        <v>31</v>
      </c>
      <c r="C20" s="199"/>
      <c r="D20" s="199"/>
      <c r="E20" s="197"/>
      <c r="F20" s="199"/>
      <c r="G20" s="199"/>
    </row>
    <row r="21" spans="2:7" ht="19.5" customHeight="1" x14ac:dyDescent="0.2">
      <c r="B21" s="177" t="s">
        <v>125</v>
      </c>
      <c r="C21" s="189">
        <v>387242</v>
      </c>
      <c r="D21" s="189">
        <v>24842.143454515674</v>
      </c>
      <c r="E21" s="190">
        <v>6.4151469764425499</v>
      </c>
      <c r="F21" s="188">
        <v>338487.94364908285</v>
      </c>
      <c r="G21" s="189">
        <v>435996.05635091715</v>
      </c>
    </row>
    <row r="22" spans="2:7" ht="19.5" customHeight="1" x14ac:dyDescent="0.2">
      <c r="B22" s="177" t="s">
        <v>51</v>
      </c>
      <c r="C22" s="189">
        <v>67173</v>
      </c>
      <c r="D22" s="189">
        <v>10458.821723330879</v>
      </c>
      <c r="E22" s="190">
        <v>15.569978597547902</v>
      </c>
      <c r="F22" s="188">
        <v>46646.994077963449</v>
      </c>
      <c r="G22" s="189">
        <v>87699.005922036551</v>
      </c>
    </row>
    <row r="23" spans="2:7" ht="19.5" customHeight="1" x14ac:dyDescent="0.2">
      <c r="B23" s="191" t="s">
        <v>58</v>
      </c>
      <c r="C23" s="192">
        <v>320069</v>
      </c>
      <c r="D23" s="192">
        <v>22533.200828429104</v>
      </c>
      <c r="E23" s="193">
        <v>7.0401072357613792</v>
      </c>
      <c r="F23" s="194">
        <v>275846.36901136563</v>
      </c>
      <c r="G23" s="192">
        <v>364291.63098863437</v>
      </c>
    </row>
    <row r="24" spans="2:7" x14ac:dyDescent="0.2">
      <c r="B24" s="116" t="s">
        <v>105</v>
      </c>
      <c r="C24" s="7"/>
      <c r="D24" s="7"/>
      <c r="E24" s="14"/>
      <c r="F24" s="15"/>
      <c r="G24" s="7"/>
    </row>
    <row r="25" spans="2:7" x14ac:dyDescent="0.2">
      <c r="B25" s="27" t="s">
        <v>98</v>
      </c>
    </row>
    <row r="26" spans="2:7" x14ac:dyDescent="0.2">
      <c r="B26" s="75"/>
    </row>
    <row r="27" spans="2:7" ht="21.75" customHeight="1" x14ac:dyDescent="0.2">
      <c r="B27" s="276" t="s">
        <v>130</v>
      </c>
      <c r="C27" s="276"/>
      <c r="D27" s="276"/>
      <c r="E27" s="276"/>
      <c r="F27" s="276"/>
      <c r="G27" s="276"/>
    </row>
    <row r="28" spans="2:7" ht="35.25" customHeight="1" thickBot="1" x14ac:dyDescent="0.25">
      <c r="B28" s="305" t="s">
        <v>135</v>
      </c>
      <c r="C28" s="305"/>
      <c r="D28" s="305"/>
      <c r="E28" s="305"/>
      <c r="F28" s="305"/>
      <c r="G28" s="305"/>
    </row>
    <row r="29" spans="2:7" ht="28.5" customHeight="1" x14ac:dyDescent="0.2">
      <c r="B29" s="303" t="s">
        <v>12</v>
      </c>
      <c r="C29" s="299" t="s">
        <v>22</v>
      </c>
      <c r="D29" s="299" t="s">
        <v>23</v>
      </c>
      <c r="E29" s="299" t="s">
        <v>24</v>
      </c>
      <c r="F29" s="301" t="s">
        <v>25</v>
      </c>
      <c r="G29" s="302"/>
    </row>
    <row r="30" spans="2:7" ht="24" customHeight="1" thickBot="1" x14ac:dyDescent="0.25">
      <c r="B30" s="304"/>
      <c r="C30" s="300"/>
      <c r="D30" s="300"/>
      <c r="E30" s="300"/>
      <c r="F30" s="167" t="s">
        <v>26</v>
      </c>
      <c r="G30" s="168" t="s">
        <v>27</v>
      </c>
    </row>
    <row r="31" spans="2:7" ht="19.5" customHeight="1" x14ac:dyDescent="0.2">
      <c r="B31" s="195" t="s">
        <v>54</v>
      </c>
      <c r="C31" s="196"/>
      <c r="D31" s="196"/>
      <c r="E31" s="196"/>
      <c r="F31" s="196"/>
      <c r="G31" s="196"/>
    </row>
    <row r="32" spans="2:7" ht="19.5" customHeight="1" x14ac:dyDescent="0.2">
      <c r="B32" s="177" t="s">
        <v>125</v>
      </c>
      <c r="C32" s="180">
        <v>26.401562272878799</v>
      </c>
      <c r="D32" s="180">
        <v>0.80128104440719305</v>
      </c>
      <c r="E32" s="180">
        <v>3.0349758704632239</v>
      </c>
      <c r="F32" s="180">
        <v>24.859307239855202</v>
      </c>
      <c r="G32" s="179">
        <v>28.0038390715006</v>
      </c>
    </row>
    <row r="33" spans="2:7" ht="19.5" customHeight="1" x14ac:dyDescent="0.2">
      <c r="B33" s="177" t="s">
        <v>51</v>
      </c>
      <c r="C33" s="180">
        <v>20.248606129942601</v>
      </c>
      <c r="D33" s="180">
        <v>1.03926123433752</v>
      </c>
      <c r="E33" s="180">
        <v>5.1325075299909786</v>
      </c>
      <c r="F33" s="180">
        <v>18.285388601751102</v>
      </c>
      <c r="G33" s="179">
        <v>22.364915282561601</v>
      </c>
    </row>
    <row r="34" spans="2:7" ht="19.5" customHeight="1" x14ac:dyDescent="0.2">
      <c r="B34" s="177" t="s">
        <v>58</v>
      </c>
      <c r="C34" s="180">
        <v>36.2246672764987</v>
      </c>
      <c r="D34" s="180">
        <v>1.35810753089906</v>
      </c>
      <c r="E34" s="180">
        <v>3.7491235475892095</v>
      </c>
      <c r="F34" s="180">
        <v>33.603876848629596</v>
      </c>
      <c r="G34" s="179">
        <v>38.930010831299697</v>
      </c>
    </row>
    <row r="35" spans="2:7" ht="19.5" customHeight="1" x14ac:dyDescent="0.2">
      <c r="B35" s="195" t="s">
        <v>55</v>
      </c>
      <c r="C35" s="197"/>
      <c r="D35" s="197"/>
      <c r="E35" s="197"/>
      <c r="F35" s="197"/>
      <c r="G35" s="197"/>
    </row>
    <row r="36" spans="2:7" ht="19.5" customHeight="1" x14ac:dyDescent="0.2">
      <c r="B36" s="177" t="s">
        <v>125</v>
      </c>
      <c r="C36" s="181">
        <v>4.4064361299391699</v>
      </c>
      <c r="D36" s="181">
        <v>0.36053832216812898</v>
      </c>
      <c r="E36" s="200">
        <v>8.1820843769521829</v>
      </c>
      <c r="F36" s="182">
        <v>3.7506310371359302</v>
      </c>
      <c r="G36" s="181">
        <v>5.1707497262472</v>
      </c>
    </row>
    <row r="37" spans="2:7" ht="19.5" customHeight="1" x14ac:dyDescent="0.2">
      <c r="B37" s="177" t="s">
        <v>51</v>
      </c>
      <c r="C37" s="182">
        <v>1.5477238796227899</v>
      </c>
      <c r="D37" s="182">
        <v>0.385688283900263</v>
      </c>
      <c r="E37" s="179">
        <v>24.919708804535723</v>
      </c>
      <c r="F37" s="182">
        <v>0.94754016579710099</v>
      </c>
      <c r="G37" s="182">
        <v>2.51840576130017</v>
      </c>
    </row>
    <row r="38" spans="2:7" ht="19.5" customHeight="1" x14ac:dyDescent="0.2">
      <c r="B38" s="177" t="s">
        <v>58</v>
      </c>
      <c r="C38" s="182">
        <v>8.9703286651120209</v>
      </c>
      <c r="D38" s="180">
        <v>0.70682677921672998</v>
      </c>
      <c r="E38" s="180">
        <v>7.8796084915569065</v>
      </c>
      <c r="F38" s="182">
        <v>7.6764440424747704</v>
      </c>
      <c r="G38" s="182">
        <v>10.4575978669234</v>
      </c>
    </row>
    <row r="39" spans="2:7" ht="19.5" customHeight="1" x14ac:dyDescent="0.2">
      <c r="B39" s="195" t="s">
        <v>56</v>
      </c>
      <c r="C39" s="198"/>
      <c r="D39" s="198"/>
      <c r="E39" s="198"/>
      <c r="F39" s="198"/>
      <c r="G39" s="198"/>
    </row>
    <row r="40" spans="2:7" ht="19.5" customHeight="1" x14ac:dyDescent="0.2">
      <c r="B40" s="177" t="s">
        <v>125</v>
      </c>
      <c r="C40" s="188">
        <v>1809053</v>
      </c>
      <c r="D40" s="188">
        <v>64280.51565226417</v>
      </c>
      <c r="E40" s="180">
        <v>3.553268790481217</v>
      </c>
      <c r="F40" s="188">
        <v>1682899.5389568415</v>
      </c>
      <c r="G40" s="188">
        <v>1935206.4610431585</v>
      </c>
    </row>
    <row r="41" spans="2:7" ht="19.5" customHeight="1" x14ac:dyDescent="0.2">
      <c r="B41" s="177" t="s">
        <v>51</v>
      </c>
      <c r="C41" s="188">
        <v>853092</v>
      </c>
      <c r="D41" s="188">
        <v>52161.944335077606</v>
      </c>
      <c r="E41" s="180">
        <v>6.1144570966645571</v>
      </c>
      <c r="F41" s="188">
        <v>750721.79114529188</v>
      </c>
      <c r="G41" s="188">
        <v>955462.20885470812</v>
      </c>
    </row>
    <row r="42" spans="2:7" ht="19.5" customHeight="1" x14ac:dyDescent="0.2">
      <c r="B42" s="177" t="s">
        <v>58</v>
      </c>
      <c r="C42" s="186">
        <v>955961</v>
      </c>
      <c r="D42" s="186">
        <v>37564.827374889457</v>
      </c>
      <c r="E42" s="187">
        <v>3.9295355537401067</v>
      </c>
      <c r="F42" s="188">
        <v>882238.30286939326</v>
      </c>
      <c r="G42" s="186">
        <v>1029683.6971306067</v>
      </c>
    </row>
    <row r="43" spans="2:7" ht="19.5" customHeight="1" x14ac:dyDescent="0.2">
      <c r="B43" s="195" t="s">
        <v>57</v>
      </c>
      <c r="C43" s="199"/>
      <c r="D43" s="199"/>
      <c r="E43" s="197"/>
      <c r="F43" s="199"/>
      <c r="G43" s="199"/>
    </row>
    <row r="44" spans="2:7" ht="19.5" customHeight="1" x14ac:dyDescent="0.2">
      <c r="B44" s="177" t="s">
        <v>125</v>
      </c>
      <c r="C44" s="189">
        <v>301932</v>
      </c>
      <c r="D44" s="189">
        <v>25232.381921715252</v>
      </c>
      <c r="E44" s="201">
        <v>8.3569750545537591</v>
      </c>
      <c r="F44" s="188">
        <v>252412.29286188399</v>
      </c>
      <c r="G44" s="189">
        <v>351451.70713811601</v>
      </c>
    </row>
    <row r="45" spans="2:7" ht="19.5" customHeight="1" x14ac:dyDescent="0.2">
      <c r="B45" s="177" t="s">
        <v>51</v>
      </c>
      <c r="C45" s="189">
        <v>65207</v>
      </c>
      <c r="D45" s="189">
        <v>16457.07136045583</v>
      </c>
      <c r="E45" s="201">
        <v>25.238197372146903</v>
      </c>
      <c r="F45" s="188">
        <v>32909.242433977459</v>
      </c>
      <c r="G45" s="189">
        <v>97504.757566022541</v>
      </c>
    </row>
    <row r="46" spans="2:7" ht="19.5" customHeight="1" x14ac:dyDescent="0.2">
      <c r="B46" s="191" t="s">
        <v>58</v>
      </c>
      <c r="C46" s="192">
        <v>236725</v>
      </c>
      <c r="D46" s="192">
        <v>19126.88944078904</v>
      </c>
      <c r="E46" s="202">
        <v>8.0797927725373491</v>
      </c>
      <c r="F46" s="194">
        <v>199187.60196482431</v>
      </c>
      <c r="G46" s="192">
        <v>274262.39803517569</v>
      </c>
    </row>
    <row r="47" spans="2:7" x14ac:dyDescent="0.2">
      <c r="B47" s="116" t="s">
        <v>126</v>
      </c>
      <c r="C47" s="7"/>
      <c r="D47" s="7"/>
      <c r="E47" s="14"/>
      <c r="F47" s="15"/>
      <c r="G47" s="7"/>
    </row>
    <row r="48" spans="2:7" x14ac:dyDescent="0.2">
      <c r="B48" s="27" t="s">
        <v>98</v>
      </c>
    </row>
    <row r="49" spans="2:7" x14ac:dyDescent="0.2">
      <c r="B49" s="75"/>
    </row>
    <row r="50" spans="2:7" x14ac:dyDescent="0.2">
      <c r="B50" s="75"/>
    </row>
    <row r="51" spans="2:7" ht="21" customHeight="1" x14ac:dyDescent="0.2">
      <c r="B51" s="276" t="s">
        <v>131</v>
      </c>
      <c r="C51" s="276"/>
      <c r="D51" s="276"/>
      <c r="E51" s="276"/>
      <c r="F51" s="276"/>
      <c r="G51" s="276"/>
    </row>
    <row r="52" spans="2:7" ht="33.75" customHeight="1" thickBot="1" x14ac:dyDescent="0.25">
      <c r="B52" s="305" t="s">
        <v>136</v>
      </c>
      <c r="C52" s="305"/>
      <c r="D52" s="305"/>
      <c r="E52" s="305"/>
      <c r="F52" s="305"/>
      <c r="G52" s="305"/>
    </row>
    <row r="53" spans="2:7" ht="24" customHeight="1" x14ac:dyDescent="0.2">
      <c r="B53" s="303" t="s">
        <v>12</v>
      </c>
      <c r="C53" s="299" t="s">
        <v>22</v>
      </c>
      <c r="D53" s="299" t="s">
        <v>23</v>
      </c>
      <c r="E53" s="299" t="s">
        <v>24</v>
      </c>
      <c r="F53" s="301" t="s">
        <v>25</v>
      </c>
      <c r="G53" s="302"/>
    </row>
    <row r="54" spans="2:7" ht="24" customHeight="1" thickBot="1" x14ac:dyDescent="0.25">
      <c r="B54" s="304"/>
      <c r="C54" s="300"/>
      <c r="D54" s="300"/>
      <c r="E54" s="300"/>
      <c r="F54" s="167" t="s">
        <v>26</v>
      </c>
      <c r="G54" s="168" t="s">
        <v>27</v>
      </c>
    </row>
    <row r="55" spans="2:7" ht="19.5" customHeight="1" x14ac:dyDescent="0.2">
      <c r="B55" s="195" t="s">
        <v>63</v>
      </c>
      <c r="C55" s="196"/>
      <c r="D55" s="196"/>
      <c r="E55" s="196"/>
      <c r="F55" s="196"/>
      <c r="G55" s="196"/>
    </row>
    <row r="56" spans="2:7" ht="19.5" customHeight="1" x14ac:dyDescent="0.2">
      <c r="B56" s="177" t="s">
        <v>125</v>
      </c>
      <c r="C56" s="180">
        <v>24.185828064521843</v>
      </c>
      <c r="D56" s="180">
        <v>1.09856692896523</v>
      </c>
      <c r="E56" s="180">
        <v>4.5421927503764863</v>
      </c>
      <c r="F56" s="180">
        <v>22.093304789666899</v>
      </c>
      <c r="G56" s="179">
        <v>26.409356954556301</v>
      </c>
    </row>
    <row r="57" spans="2:7" ht="19.5" customHeight="1" x14ac:dyDescent="0.2">
      <c r="B57" s="177" t="s">
        <v>51</v>
      </c>
      <c r="C57" s="180">
        <v>17.768637730716126</v>
      </c>
      <c r="D57" s="180">
        <v>1.3638793503069599</v>
      </c>
      <c r="E57" s="180">
        <v>7.6757676698493373</v>
      </c>
      <c r="F57" s="180">
        <v>15.2450597016943</v>
      </c>
      <c r="G57" s="179">
        <v>20.608379963348799</v>
      </c>
    </row>
    <row r="58" spans="2:7" ht="19.5" customHeight="1" x14ac:dyDescent="0.2">
      <c r="B58" s="177" t="s">
        <v>58</v>
      </c>
      <c r="C58" s="180">
        <v>34.602701221513534</v>
      </c>
      <c r="D58" s="180">
        <v>1.9736259701522201</v>
      </c>
      <c r="E58" s="180">
        <v>5.7036760151116823</v>
      </c>
      <c r="F58" s="180">
        <v>30.833481571761201</v>
      </c>
      <c r="G58" s="179">
        <v>38.575707367864702</v>
      </c>
    </row>
    <row r="59" spans="2:7" ht="19.5" customHeight="1" x14ac:dyDescent="0.2">
      <c r="B59" s="195" t="s">
        <v>64</v>
      </c>
      <c r="C59" s="197"/>
      <c r="D59" s="197"/>
      <c r="E59" s="197"/>
      <c r="F59" s="197"/>
      <c r="G59" s="197"/>
    </row>
    <row r="60" spans="2:7" ht="19.5" customHeight="1" x14ac:dyDescent="0.2">
      <c r="B60" s="177" t="s">
        <v>125</v>
      </c>
      <c r="C60" s="181">
        <v>4.8256904431128902</v>
      </c>
      <c r="D60" s="181">
        <v>0.50100646366228996</v>
      </c>
      <c r="E60" s="200">
        <v>10.382068008057059</v>
      </c>
      <c r="F60" s="182">
        <v>3.9313044357621698</v>
      </c>
      <c r="G60" s="181">
        <v>5.9110327836450498</v>
      </c>
    </row>
    <row r="61" spans="2:7" ht="19.5" customHeight="1" x14ac:dyDescent="0.2">
      <c r="B61" s="177" t="s">
        <v>51</v>
      </c>
      <c r="C61" s="182">
        <v>1.62603593361649</v>
      </c>
      <c r="D61" s="182">
        <v>0.34596434110748697</v>
      </c>
      <c r="E61" s="179">
        <v>21.276549549432382</v>
      </c>
      <c r="F61" s="182">
        <v>1.06911006092887</v>
      </c>
      <c r="G61" s="182">
        <v>2.4658471303998102</v>
      </c>
    </row>
    <row r="62" spans="2:7" ht="19.5" customHeight="1" x14ac:dyDescent="0.2">
      <c r="B62" s="177" t="s">
        <v>58</v>
      </c>
      <c r="C62" s="182">
        <v>10.0196138640899</v>
      </c>
      <c r="D62" s="180">
        <v>1.1737458489093799</v>
      </c>
      <c r="E62" s="180">
        <v>11.714481863578301</v>
      </c>
      <c r="F62" s="182">
        <v>7.9376375937800603</v>
      </c>
      <c r="G62" s="182">
        <v>12.573095522963699</v>
      </c>
    </row>
    <row r="63" spans="2:7" ht="19.5" customHeight="1" x14ac:dyDescent="0.2">
      <c r="B63" s="195" t="s">
        <v>65</v>
      </c>
      <c r="C63" s="198"/>
      <c r="D63" s="198"/>
      <c r="E63" s="198"/>
      <c r="F63" s="198"/>
      <c r="G63" s="198"/>
    </row>
    <row r="64" spans="2:7" ht="19.5" customHeight="1" x14ac:dyDescent="0.2">
      <c r="B64" s="177" t="s">
        <v>125</v>
      </c>
      <c r="C64" s="188">
        <v>1679810</v>
      </c>
      <c r="D64" s="188">
        <v>92092.015848860086</v>
      </c>
      <c r="E64" s="180">
        <v>5.4822876306760939</v>
      </c>
      <c r="F64" s="188">
        <v>1498862.3420674999</v>
      </c>
      <c r="G64" s="188">
        <v>1860757.6579325001</v>
      </c>
    </row>
    <row r="65" spans="2:7" ht="19.5" customHeight="1" x14ac:dyDescent="0.2">
      <c r="B65" s="177" t="s">
        <v>51</v>
      </c>
      <c r="C65" s="188">
        <v>763663</v>
      </c>
      <c r="D65" s="188">
        <v>70896.798659116073</v>
      </c>
      <c r="E65" s="180">
        <v>9.2837807591982422</v>
      </c>
      <c r="F65" s="188">
        <v>624360.91659970628</v>
      </c>
      <c r="G65" s="188">
        <v>902965.08340029372</v>
      </c>
    </row>
    <row r="66" spans="2:7" ht="19.5" customHeight="1" x14ac:dyDescent="0.2">
      <c r="B66" s="177" t="s">
        <v>58</v>
      </c>
      <c r="C66" s="186">
        <v>916147</v>
      </c>
      <c r="D66" s="186">
        <v>58775.703509149527</v>
      </c>
      <c r="E66" s="187">
        <v>6.41553195165727</v>
      </c>
      <c r="F66" s="188">
        <v>800661.13735181815</v>
      </c>
      <c r="G66" s="186">
        <v>1031632.8626481819</v>
      </c>
    </row>
    <row r="67" spans="2:7" ht="19.5" customHeight="1" x14ac:dyDescent="0.2">
      <c r="B67" s="195" t="s">
        <v>66</v>
      </c>
      <c r="C67" s="198"/>
      <c r="D67" s="198"/>
      <c r="E67" s="197"/>
      <c r="F67" s="198"/>
      <c r="G67" s="198"/>
    </row>
    <row r="68" spans="2:7" ht="19.5" customHeight="1" x14ac:dyDescent="0.2">
      <c r="B68" s="177" t="s">
        <v>125</v>
      </c>
      <c r="C68" s="189">
        <v>335165</v>
      </c>
      <c r="D68" s="189">
        <v>35929.32177691278</v>
      </c>
      <c r="E68" s="201">
        <v>10.719890733493289</v>
      </c>
      <c r="F68" s="188">
        <v>264569.01437942876</v>
      </c>
      <c r="G68" s="189">
        <v>405760.98562057124</v>
      </c>
    </row>
    <row r="69" spans="2:7" ht="19.5" customHeight="1" x14ac:dyDescent="0.2">
      <c r="B69" s="177" t="s">
        <v>51</v>
      </c>
      <c r="C69" s="189">
        <v>69884</v>
      </c>
      <c r="D69" s="189">
        <v>15283.870886902245</v>
      </c>
      <c r="E69" s="201">
        <v>21.870343550601344</v>
      </c>
      <c r="F69" s="188">
        <v>39853.376654035761</v>
      </c>
      <c r="G69" s="189">
        <v>99914.623345964239</v>
      </c>
    </row>
    <row r="70" spans="2:7" ht="19.5" customHeight="1" x14ac:dyDescent="0.2">
      <c r="B70" s="191" t="s">
        <v>58</v>
      </c>
      <c r="C70" s="192">
        <v>265281</v>
      </c>
      <c r="D70" s="192">
        <v>32516.448976809275</v>
      </c>
      <c r="E70" s="202">
        <v>12.257360676719884</v>
      </c>
      <c r="F70" s="194">
        <v>201390.82198183567</v>
      </c>
      <c r="G70" s="192">
        <v>329171.17801816436</v>
      </c>
    </row>
    <row r="71" spans="2:7" x14ac:dyDescent="0.2">
      <c r="B71" s="116" t="s">
        <v>104</v>
      </c>
      <c r="C71" s="7"/>
      <c r="D71" s="7"/>
      <c r="E71" s="14"/>
      <c r="F71" s="15"/>
      <c r="G71" s="7"/>
    </row>
    <row r="72" spans="2:7" x14ac:dyDescent="0.2">
      <c r="B72" s="27" t="s">
        <v>127</v>
      </c>
    </row>
    <row r="75" spans="2:7" ht="21" customHeight="1" x14ac:dyDescent="0.2">
      <c r="B75" s="276" t="s">
        <v>131</v>
      </c>
      <c r="C75" s="276"/>
      <c r="D75" s="276"/>
      <c r="E75" s="276"/>
      <c r="F75" s="276"/>
      <c r="G75" s="276"/>
    </row>
    <row r="76" spans="2:7" ht="33.75" customHeight="1" thickBot="1" x14ac:dyDescent="0.25">
      <c r="B76" s="305" t="s">
        <v>149</v>
      </c>
      <c r="C76" s="305"/>
      <c r="D76" s="305"/>
      <c r="E76" s="305"/>
      <c r="F76" s="305"/>
      <c r="G76" s="305"/>
    </row>
    <row r="77" spans="2:7" ht="24" customHeight="1" x14ac:dyDescent="0.2">
      <c r="B77" s="303" t="s">
        <v>12</v>
      </c>
      <c r="C77" s="299" t="s">
        <v>22</v>
      </c>
      <c r="D77" s="299" t="s">
        <v>23</v>
      </c>
      <c r="E77" s="299" t="s">
        <v>24</v>
      </c>
      <c r="F77" s="301" t="s">
        <v>25</v>
      </c>
      <c r="G77" s="302"/>
    </row>
    <row r="78" spans="2:7" ht="24" customHeight="1" thickBot="1" x14ac:dyDescent="0.25">
      <c r="B78" s="304"/>
      <c r="C78" s="300"/>
      <c r="D78" s="300"/>
      <c r="E78" s="300"/>
      <c r="F78" s="211" t="s">
        <v>26</v>
      </c>
      <c r="G78" s="168" t="s">
        <v>27</v>
      </c>
    </row>
    <row r="79" spans="2:7" ht="19.5" customHeight="1" x14ac:dyDescent="0.2">
      <c r="B79" s="195" t="s">
        <v>150</v>
      </c>
      <c r="C79" s="196"/>
      <c r="D79" s="196"/>
      <c r="E79" s="196"/>
      <c r="F79" s="196"/>
      <c r="G79" s="196"/>
    </row>
    <row r="80" spans="2:7" ht="19.5" customHeight="1" x14ac:dyDescent="0.2">
      <c r="B80" s="177" t="s">
        <v>125</v>
      </c>
      <c r="C80" s="180">
        <v>23.514936977288098</v>
      </c>
      <c r="D80" s="180">
        <v>1.0643345965986937</v>
      </c>
      <c r="E80" s="180">
        <v>4.5262064602881198</v>
      </c>
      <c r="F80" s="180">
        <v>21.488363956607444</v>
      </c>
      <c r="G80" s="179">
        <v>25.670145898483987</v>
      </c>
    </row>
    <row r="81" spans="2:7" ht="19.5" customHeight="1" x14ac:dyDescent="0.2">
      <c r="B81" s="177" t="s">
        <v>51</v>
      </c>
      <c r="C81" s="180">
        <v>17.530373445457613</v>
      </c>
      <c r="D81" s="180">
        <v>1.361512595077218</v>
      </c>
      <c r="E81" s="180">
        <v>7.7665920769646037</v>
      </c>
      <c r="F81" s="180">
        <v>15.01358653199013</v>
      </c>
      <c r="G81" s="179">
        <v>20.367946495706025</v>
      </c>
    </row>
    <row r="82" spans="2:7" ht="19.5" customHeight="1" x14ac:dyDescent="0.2">
      <c r="B82" s="177" t="s">
        <v>58</v>
      </c>
      <c r="C82" s="180">
        <v>33.407371155366491</v>
      </c>
      <c r="D82" s="180">
        <v>1.7847806241439219</v>
      </c>
      <c r="E82" s="180">
        <v>5.3424755148901282</v>
      </c>
      <c r="F82" s="180">
        <v>29.996796624647633</v>
      </c>
      <c r="G82" s="179">
        <v>37.000759244014617</v>
      </c>
    </row>
    <row r="83" spans="2:7" ht="19.5" customHeight="1" x14ac:dyDescent="0.2">
      <c r="B83" s="195" t="s">
        <v>151</v>
      </c>
      <c r="C83" s="197"/>
      <c r="D83" s="197"/>
      <c r="E83" s="197"/>
      <c r="F83" s="197"/>
      <c r="G83" s="197"/>
    </row>
    <row r="84" spans="2:7" ht="19.5" customHeight="1" x14ac:dyDescent="0.2">
      <c r="B84" s="177" t="s">
        <v>125</v>
      </c>
      <c r="C84" s="181">
        <v>4.0303998415244084</v>
      </c>
      <c r="D84" s="181">
        <v>0.4272806060212766</v>
      </c>
      <c r="E84" s="200">
        <v>10.601444591652903</v>
      </c>
      <c r="F84" s="182">
        <v>3.2697357020765097</v>
      </c>
      <c r="G84" s="181">
        <v>4.9589512662455952</v>
      </c>
    </row>
    <row r="85" spans="2:7" ht="19.5" customHeight="1" x14ac:dyDescent="0.2">
      <c r="B85" s="177" t="s">
        <v>51</v>
      </c>
      <c r="C85" s="182">
        <v>1.7734184012997964</v>
      </c>
      <c r="D85" s="182">
        <v>0.37716927407828477</v>
      </c>
      <c r="E85" s="179">
        <v>21.267923790677091</v>
      </c>
      <c r="F85" s="182">
        <v>1.1660757644831721</v>
      </c>
      <c r="G85" s="182">
        <v>2.6884864868981868</v>
      </c>
    </row>
    <row r="86" spans="2:7" ht="19.5" customHeight="1" x14ac:dyDescent="0.2">
      <c r="B86" s="177" t="s">
        <v>58</v>
      </c>
      <c r="C86" s="182">
        <v>7.7611715544177988</v>
      </c>
      <c r="D86" s="180">
        <v>0.95105286278134504</v>
      </c>
      <c r="E86" s="180">
        <v>12.253985833362853</v>
      </c>
      <c r="F86" s="182">
        <v>6.086617544646745</v>
      </c>
      <c r="G86" s="182">
        <v>9.8481186761388848</v>
      </c>
    </row>
    <row r="87" spans="2:7" ht="19.5" customHeight="1" x14ac:dyDescent="0.2">
      <c r="B87" s="195" t="s">
        <v>152</v>
      </c>
      <c r="C87" s="198"/>
      <c r="D87" s="198"/>
      <c r="E87" s="198"/>
      <c r="F87" s="198"/>
      <c r="G87" s="198"/>
    </row>
    <row r="88" spans="2:7" ht="19.5" customHeight="1" x14ac:dyDescent="0.2">
      <c r="B88" s="177" t="s">
        <v>125</v>
      </c>
      <c r="C88" s="188">
        <v>1657131</v>
      </c>
      <c r="D88" s="188">
        <v>87079.985325646034</v>
      </c>
      <c r="E88" s="180">
        <v>5.2548643001456155</v>
      </c>
      <c r="F88" s="188">
        <v>1486031.2661931985</v>
      </c>
      <c r="G88" s="188">
        <v>1828230.7338068015</v>
      </c>
    </row>
    <row r="89" spans="2:7" ht="19.5" customHeight="1" x14ac:dyDescent="0.2">
      <c r="B89" s="177" t="s">
        <v>51</v>
      </c>
      <c r="C89" s="188">
        <v>769731</v>
      </c>
      <c r="D89" s="188">
        <v>68187.708185953205</v>
      </c>
      <c r="E89" s="180">
        <v>8.858641289743197</v>
      </c>
      <c r="F89" s="188">
        <v>635751.89244867582</v>
      </c>
      <c r="G89" s="188">
        <v>903710.10755132418</v>
      </c>
    </row>
    <row r="90" spans="2:7" ht="19.5" customHeight="1" x14ac:dyDescent="0.2">
      <c r="B90" s="177" t="s">
        <v>58</v>
      </c>
      <c r="C90" s="186">
        <v>887400</v>
      </c>
      <c r="D90" s="186">
        <v>54160.504952059106</v>
      </c>
      <c r="E90" s="187">
        <v>6.1032798007729445</v>
      </c>
      <c r="F90" s="188">
        <v>780982.3433423331</v>
      </c>
      <c r="G90" s="186">
        <v>993817.6566576669</v>
      </c>
    </row>
    <row r="91" spans="2:7" ht="19.5" customHeight="1" x14ac:dyDescent="0.2">
      <c r="B91" s="195" t="s">
        <v>153</v>
      </c>
      <c r="C91" s="198"/>
      <c r="D91" s="198"/>
      <c r="E91" s="197"/>
      <c r="F91" s="198"/>
      <c r="G91" s="198"/>
    </row>
    <row r="92" spans="2:7" ht="19.5" customHeight="1" x14ac:dyDescent="0.2">
      <c r="B92" s="177" t="s">
        <v>125</v>
      </c>
      <c r="C92" s="189">
        <v>284028</v>
      </c>
      <c r="D92" s="189">
        <v>30907.169143223113</v>
      </c>
      <c r="E92" s="201">
        <v>10.881733189412</v>
      </c>
      <c r="F92" s="188">
        <v>223299.8270065001</v>
      </c>
      <c r="G92" s="189">
        <v>344756.1729934999</v>
      </c>
    </row>
    <row r="93" spans="2:7" ht="19.5" customHeight="1" x14ac:dyDescent="0.2">
      <c r="B93" s="177" t="s">
        <v>51</v>
      </c>
      <c r="C93" s="189">
        <v>77868</v>
      </c>
      <c r="D93" s="189">
        <v>16974.532871122628</v>
      </c>
      <c r="E93" s="201">
        <v>21.799112435304142</v>
      </c>
      <c r="F93" s="188">
        <v>44515.467326932077</v>
      </c>
      <c r="G93" s="189">
        <v>111220.53267306792</v>
      </c>
    </row>
    <row r="94" spans="2:7" ht="19.5" customHeight="1" x14ac:dyDescent="0.2">
      <c r="B94" s="191" t="s">
        <v>58</v>
      </c>
      <c r="C94" s="192">
        <v>206160</v>
      </c>
      <c r="D94" s="192">
        <v>25828.63407644664</v>
      </c>
      <c r="E94" s="202">
        <v>12.528441053767288</v>
      </c>
      <c r="F94" s="194">
        <v>155410.42306166101</v>
      </c>
      <c r="G94" s="192">
        <v>256909.57693833899</v>
      </c>
    </row>
    <row r="95" spans="2:7" ht="14.25" customHeight="1" x14ac:dyDescent="0.2">
      <c r="B95" s="116" t="s">
        <v>154</v>
      </c>
      <c r="C95" s="7"/>
      <c r="D95" s="7"/>
      <c r="E95" s="14"/>
      <c r="F95" s="15"/>
      <c r="G95" s="7"/>
    </row>
    <row r="96" spans="2:7" ht="14.25" customHeight="1" x14ac:dyDescent="0.2">
      <c r="B96" s="27" t="s">
        <v>127</v>
      </c>
    </row>
  </sheetData>
  <mergeCells count="29">
    <mergeCell ref="B75:G75"/>
    <mergeCell ref="B76:G76"/>
    <mergeCell ref="B77:B78"/>
    <mergeCell ref="C77:C78"/>
    <mergeCell ref="D77:D78"/>
    <mergeCell ref="E77:E78"/>
    <mergeCell ref="F77:G77"/>
    <mergeCell ref="B51:G51"/>
    <mergeCell ref="B52:G52"/>
    <mergeCell ref="B2:G2"/>
    <mergeCell ref="B3:G3"/>
    <mergeCell ref="B53:B54"/>
    <mergeCell ref="C53:C54"/>
    <mergeCell ref="D53:D54"/>
    <mergeCell ref="E53:E54"/>
    <mergeCell ref="F53:G53"/>
    <mergeCell ref="B4:G5"/>
    <mergeCell ref="D6:D7"/>
    <mergeCell ref="E6:E7"/>
    <mergeCell ref="F6:G6"/>
    <mergeCell ref="B29:B30"/>
    <mergeCell ref="C29:C30"/>
    <mergeCell ref="D29:D30"/>
    <mergeCell ref="E29:E30"/>
    <mergeCell ref="F29:G29"/>
    <mergeCell ref="B6:B7"/>
    <mergeCell ref="C6:C7"/>
    <mergeCell ref="B28:G28"/>
    <mergeCell ref="B27:G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76"/>
  <sheetViews>
    <sheetView showGridLines="0" zoomScale="40" zoomScaleNormal="40" workbookViewId="0">
      <selection activeCell="N8" sqref="N8"/>
    </sheetView>
  </sheetViews>
  <sheetFormatPr baseColWidth="10" defaultRowHeight="15" x14ac:dyDescent="0.25"/>
  <cols>
    <col min="1" max="1" width="8.42578125" style="32" customWidth="1"/>
    <col min="2" max="2" width="13.140625" style="32" customWidth="1"/>
    <col min="3" max="4" width="13" style="32" customWidth="1"/>
    <col min="5" max="6" width="11.85546875" style="32" customWidth="1"/>
    <col min="7" max="7" width="11" style="32" customWidth="1"/>
    <col min="8" max="16384" width="11.42578125" style="32"/>
  </cols>
  <sheetData>
    <row r="2" spans="2:9" x14ac:dyDescent="0.25">
      <c r="B2" s="263" t="s">
        <v>81</v>
      </c>
      <c r="C2" s="263"/>
      <c r="D2" s="263"/>
      <c r="E2" s="263"/>
      <c r="F2" s="263"/>
      <c r="G2" s="263"/>
    </row>
    <row r="3" spans="2:9" ht="9" customHeight="1" x14ac:dyDescent="0.25">
      <c r="B3" s="306" t="s">
        <v>156</v>
      </c>
      <c r="C3" s="306"/>
      <c r="D3" s="306"/>
      <c r="E3" s="306"/>
      <c r="F3" s="306"/>
      <c r="G3" s="306"/>
    </row>
    <row r="4" spans="2:9" x14ac:dyDescent="0.25">
      <c r="B4" s="306"/>
      <c r="C4" s="306"/>
      <c r="D4" s="306"/>
      <c r="E4" s="306"/>
      <c r="F4" s="306"/>
      <c r="G4" s="306"/>
      <c r="I4"/>
    </row>
    <row r="5" spans="2:9" ht="9" customHeight="1" thickBot="1" x14ac:dyDescent="0.3">
      <c r="B5" s="308"/>
      <c r="C5" s="308"/>
      <c r="D5" s="308"/>
      <c r="E5" s="308"/>
      <c r="F5" s="308"/>
      <c r="G5" s="308"/>
    </row>
    <row r="6" spans="2:9" ht="32.25" customHeight="1" thickBot="1" x14ac:dyDescent="0.3">
      <c r="B6" s="203" t="s">
        <v>18</v>
      </c>
      <c r="C6" s="203" t="s">
        <v>50</v>
      </c>
      <c r="D6" s="203" t="s">
        <v>59</v>
      </c>
      <c r="E6" s="203" t="s">
        <v>33</v>
      </c>
      <c r="F6" s="203" t="s">
        <v>34</v>
      </c>
      <c r="G6" s="203" t="s">
        <v>1</v>
      </c>
    </row>
    <row r="7" spans="2:9" ht="14.25" customHeight="1" x14ac:dyDescent="0.25">
      <c r="B7" s="153" t="s">
        <v>100</v>
      </c>
      <c r="C7" s="154"/>
      <c r="D7" s="154"/>
      <c r="E7" s="154"/>
      <c r="F7" s="154"/>
      <c r="G7" s="154"/>
    </row>
    <row r="8" spans="2:9" ht="14.25" customHeight="1" x14ac:dyDescent="0.25">
      <c r="B8" s="148" t="s">
        <v>35</v>
      </c>
      <c r="C8" s="204">
        <v>11.998790072545233</v>
      </c>
      <c r="D8" s="204">
        <v>28.549912028191311</v>
      </c>
      <c r="E8" s="204">
        <v>40.548702100736541</v>
      </c>
      <c r="F8" s="204">
        <v>59.451297899263459</v>
      </c>
      <c r="G8" s="151">
        <v>100</v>
      </c>
    </row>
    <row r="9" spans="2:9" ht="14.25" customHeight="1" x14ac:dyDescent="0.25">
      <c r="B9" s="148">
        <v>1999</v>
      </c>
      <c r="C9" s="204">
        <v>11.547976461169029</v>
      </c>
      <c r="D9" s="204">
        <v>33.195141521896083</v>
      </c>
      <c r="E9" s="204">
        <v>44.743117983065112</v>
      </c>
      <c r="F9" s="204">
        <v>55.256882016934888</v>
      </c>
      <c r="G9" s="151">
        <v>100</v>
      </c>
    </row>
    <row r="10" spans="2:9" ht="14.25" customHeight="1" x14ac:dyDescent="0.25">
      <c r="B10" s="148" t="s">
        <v>36</v>
      </c>
      <c r="C10" s="204">
        <v>11.524092796020343</v>
      </c>
      <c r="D10" s="204">
        <v>33.597638315074285</v>
      </c>
      <c r="E10" s="204">
        <v>45.121731111094626</v>
      </c>
      <c r="F10" s="204">
        <v>54.878268888905374</v>
      </c>
      <c r="G10" s="151">
        <v>100</v>
      </c>
    </row>
    <row r="11" spans="2:9" ht="14.25" customHeight="1" x14ac:dyDescent="0.25">
      <c r="B11" s="148">
        <v>2002</v>
      </c>
      <c r="C11" s="204">
        <v>16.207118828621859</v>
      </c>
      <c r="D11" s="204">
        <v>41.511747078186168</v>
      </c>
      <c r="E11" s="204">
        <v>57.718865906808027</v>
      </c>
      <c r="F11" s="204">
        <v>42.281134093191973</v>
      </c>
      <c r="G11" s="151">
        <v>100</v>
      </c>
    </row>
    <row r="12" spans="2:9" ht="14.25" customHeight="1" x14ac:dyDescent="0.25">
      <c r="B12" s="148">
        <v>2003</v>
      </c>
      <c r="C12" s="204">
        <v>12.580946859480628</v>
      </c>
      <c r="D12" s="204">
        <v>38.847619360155186</v>
      </c>
      <c r="E12" s="204">
        <v>51.428566219635812</v>
      </c>
      <c r="F12" s="204">
        <v>48.571433780364188</v>
      </c>
      <c r="G12" s="151">
        <v>100</v>
      </c>
    </row>
    <row r="13" spans="2:9" ht="14.25" customHeight="1" x14ac:dyDescent="0.25">
      <c r="B13" s="148">
        <v>2004</v>
      </c>
      <c r="C13" s="204">
        <v>9.0635619794279965</v>
      </c>
      <c r="D13" s="204">
        <v>39.721243807144582</v>
      </c>
      <c r="E13" s="204">
        <v>48.784805786572576</v>
      </c>
      <c r="F13" s="204">
        <v>51.215194213427424</v>
      </c>
      <c r="G13" s="151">
        <v>100</v>
      </c>
    </row>
    <row r="14" spans="2:9" ht="14.25" customHeight="1" x14ac:dyDescent="0.25">
      <c r="B14" s="148">
        <v>2005</v>
      </c>
      <c r="C14" s="204">
        <v>9.0809480233388165</v>
      </c>
      <c r="D14" s="204">
        <v>35.776039311643686</v>
      </c>
      <c r="E14" s="204">
        <v>44.856987334982499</v>
      </c>
      <c r="F14" s="204">
        <v>55.143012665017501</v>
      </c>
      <c r="G14" s="151">
        <v>100</v>
      </c>
    </row>
    <row r="15" spans="2:9" ht="14.25" customHeight="1" x14ac:dyDescent="0.25">
      <c r="B15" s="148">
        <v>2006</v>
      </c>
      <c r="C15" s="204">
        <v>15.182510569397129</v>
      </c>
      <c r="D15" s="204">
        <v>33.668873594733405</v>
      </c>
      <c r="E15" s="204">
        <v>48.851384164130536</v>
      </c>
      <c r="F15" s="204">
        <v>51.148615835869464</v>
      </c>
      <c r="G15" s="151">
        <v>100</v>
      </c>
    </row>
    <row r="16" spans="2:9" ht="14.25" customHeight="1" x14ac:dyDescent="0.25">
      <c r="B16" s="148">
        <v>2007</v>
      </c>
      <c r="C16" s="204">
        <v>13.931193799262637</v>
      </c>
      <c r="D16" s="204">
        <v>31.396681221636793</v>
      </c>
      <c r="E16" s="204">
        <v>45.327875020899427</v>
      </c>
      <c r="F16" s="204">
        <v>54.672124979100573</v>
      </c>
      <c r="G16" s="151">
        <v>100</v>
      </c>
    </row>
    <row r="17" spans="2:11" ht="14.25" customHeight="1" x14ac:dyDescent="0.25">
      <c r="B17" s="148">
        <v>2008</v>
      </c>
      <c r="C17" s="204">
        <v>10.468459844995655</v>
      </c>
      <c r="D17" s="204">
        <v>32.721260859586593</v>
      </c>
      <c r="E17" s="204">
        <v>43.18972070458225</v>
      </c>
      <c r="F17" s="204">
        <v>56.81027929541775</v>
      </c>
      <c r="G17" s="151">
        <v>100</v>
      </c>
    </row>
    <row r="18" spans="2:11" ht="14.25" customHeight="1" x14ac:dyDescent="0.25">
      <c r="B18" s="148">
        <v>2009</v>
      </c>
      <c r="C18" s="204">
        <v>11.269501484330169</v>
      </c>
      <c r="D18" s="204">
        <v>30.345341751506307</v>
      </c>
      <c r="E18" s="204">
        <v>41.614843235836474</v>
      </c>
      <c r="F18" s="204">
        <v>58.385156764163526</v>
      </c>
      <c r="G18" s="151">
        <v>100</v>
      </c>
      <c r="J18" s="33"/>
      <c r="K18" s="33"/>
    </row>
    <row r="19" spans="2:11" ht="14.25" customHeight="1" x14ac:dyDescent="0.25">
      <c r="B19" s="148">
        <v>2010</v>
      </c>
      <c r="C19" s="204">
        <v>11.772228727835607</v>
      </c>
      <c r="D19" s="204">
        <v>27.191469299642197</v>
      </c>
      <c r="E19" s="204">
        <v>38.963698027477804</v>
      </c>
      <c r="F19" s="204">
        <v>61.036301972522196</v>
      </c>
      <c r="G19" s="151">
        <v>100</v>
      </c>
      <c r="J19" s="33"/>
      <c r="K19" s="33"/>
    </row>
    <row r="20" spans="2:11" ht="14.25" customHeight="1" x14ac:dyDescent="0.25">
      <c r="B20" s="148">
        <v>2011</v>
      </c>
      <c r="C20" s="204">
        <v>11.764245914897609</v>
      </c>
      <c r="D20" s="204">
        <v>25.267632533239031</v>
      </c>
      <c r="E20" s="204">
        <v>37.031878448136645</v>
      </c>
      <c r="F20" s="204">
        <v>62.968121551863355</v>
      </c>
      <c r="G20" s="151">
        <v>100</v>
      </c>
      <c r="J20" s="33"/>
      <c r="K20" s="33"/>
    </row>
    <row r="21" spans="2:11" ht="14.25" customHeight="1" x14ac:dyDescent="0.25">
      <c r="B21" s="148">
        <v>2012</v>
      </c>
      <c r="C21" s="204">
        <v>7.3839004148332918</v>
      </c>
      <c r="D21" s="204">
        <v>23.988152475742645</v>
      </c>
      <c r="E21" s="204">
        <v>31.372052890575937</v>
      </c>
      <c r="F21" s="204">
        <v>68.627947109424056</v>
      </c>
      <c r="G21" s="151">
        <v>100</v>
      </c>
    </row>
    <row r="22" spans="2:11" ht="14.25" customHeight="1" x14ac:dyDescent="0.25">
      <c r="B22" s="148">
        <v>2013</v>
      </c>
      <c r="C22" s="204">
        <v>5.6897312745763946</v>
      </c>
      <c r="D22" s="204">
        <v>22.309176019191195</v>
      </c>
      <c r="E22" s="204">
        <v>27.998907293767591</v>
      </c>
      <c r="F22" s="204">
        <v>72.001092706232413</v>
      </c>
      <c r="G22" s="151">
        <v>100</v>
      </c>
    </row>
    <row r="23" spans="2:11" ht="14.25" customHeight="1" x14ac:dyDescent="0.25">
      <c r="B23" s="148">
        <v>2014</v>
      </c>
      <c r="C23" s="204">
        <v>5.4684066876117212</v>
      </c>
      <c r="D23" s="204">
        <v>21.710268763982612</v>
      </c>
      <c r="E23" s="204">
        <v>27.178675451594334</v>
      </c>
      <c r="F23" s="204">
        <v>72.82132454840567</v>
      </c>
      <c r="G23" s="151">
        <v>100</v>
      </c>
    </row>
    <row r="24" spans="2:11" ht="14.25" customHeight="1" x14ac:dyDescent="0.25">
      <c r="B24" s="148">
        <v>2015</v>
      </c>
      <c r="C24" s="204">
        <v>5.421140065954229</v>
      </c>
      <c r="D24" s="204">
        <v>21.160262464470147</v>
      </c>
      <c r="E24" s="204">
        <v>26.581402530424374</v>
      </c>
      <c r="F24" s="204">
        <v>73.41859746957563</v>
      </c>
      <c r="G24" s="151">
        <v>100</v>
      </c>
    </row>
    <row r="25" spans="2:11" ht="14.25" customHeight="1" x14ac:dyDescent="0.25">
      <c r="B25" s="148">
        <v>2016</v>
      </c>
      <c r="C25" s="204">
        <v>5.7331745432020096</v>
      </c>
      <c r="D25" s="204">
        <v>23.126082996466899</v>
      </c>
      <c r="E25" s="204">
        <v>28.85925753966891</v>
      </c>
      <c r="F25" s="204">
        <v>71.140742460331097</v>
      </c>
      <c r="G25" s="151">
        <v>100</v>
      </c>
    </row>
    <row r="26" spans="2:11" ht="14.25" customHeight="1" x14ac:dyDescent="0.25">
      <c r="B26" s="148">
        <v>2017</v>
      </c>
      <c r="C26" s="204">
        <v>4.4064361299391654</v>
      </c>
      <c r="D26" s="204">
        <v>21.995126142939622</v>
      </c>
      <c r="E26" s="204">
        <v>26.401562272878785</v>
      </c>
      <c r="F26" s="204">
        <v>73.598437727121208</v>
      </c>
      <c r="G26" s="151">
        <v>100</v>
      </c>
    </row>
    <row r="27" spans="2:11" ht="14.25" customHeight="1" x14ac:dyDescent="0.25">
      <c r="B27" s="148">
        <v>2018</v>
      </c>
      <c r="C27" s="204">
        <v>4.8256904431128893</v>
      </c>
      <c r="D27" s="204">
        <v>19.360137621408953</v>
      </c>
      <c r="E27" s="204">
        <v>24.185828064521843</v>
      </c>
      <c r="F27" s="204">
        <v>75.814171935478157</v>
      </c>
      <c r="G27" s="151">
        <v>100</v>
      </c>
    </row>
    <row r="28" spans="2:11" ht="14.25" customHeight="1" x14ac:dyDescent="0.25">
      <c r="B28" s="148">
        <v>2019</v>
      </c>
      <c r="C28" s="204">
        <v>4.0303998415244084</v>
      </c>
      <c r="D28" s="204">
        <v>19.484537135763691</v>
      </c>
      <c r="E28" s="204">
        <v>23.514936977288102</v>
      </c>
      <c r="F28" s="204">
        <v>76.485063022711898</v>
      </c>
      <c r="G28" s="151">
        <v>100</v>
      </c>
    </row>
    <row r="29" spans="2:11" ht="14.25" customHeight="1" x14ac:dyDescent="0.25">
      <c r="B29" s="153" t="s">
        <v>51</v>
      </c>
      <c r="C29" s="154"/>
      <c r="D29" s="154"/>
      <c r="E29" s="154"/>
      <c r="F29" s="154"/>
      <c r="G29" s="205"/>
    </row>
    <row r="30" spans="2:11" ht="14.25" customHeight="1" x14ac:dyDescent="0.25">
      <c r="B30" s="148" t="s">
        <v>35</v>
      </c>
      <c r="C30" s="204">
        <v>3.1846139135182319</v>
      </c>
      <c r="D30" s="204">
        <v>24.55007857912895</v>
      </c>
      <c r="E30" s="204">
        <v>27.734692492647184</v>
      </c>
      <c r="F30" s="204">
        <v>72.265307507352816</v>
      </c>
      <c r="G30" s="151">
        <v>100</v>
      </c>
    </row>
    <row r="31" spans="2:11" ht="14.25" customHeight="1" x14ac:dyDescent="0.25">
      <c r="B31" s="148">
        <v>1999</v>
      </c>
      <c r="C31" s="204">
        <v>3.0183589725009159</v>
      </c>
      <c r="D31" s="204">
        <v>29.881125311069546</v>
      </c>
      <c r="E31" s="204">
        <v>32.899484283570466</v>
      </c>
      <c r="F31" s="204">
        <v>67.100515716429541</v>
      </c>
      <c r="G31" s="151">
        <v>100</v>
      </c>
      <c r="J31" s="33"/>
      <c r="K31" s="33"/>
    </row>
    <row r="32" spans="2:11" ht="14.25" customHeight="1" x14ac:dyDescent="0.25">
      <c r="B32" s="148" t="s">
        <v>36</v>
      </c>
      <c r="C32" s="204">
        <v>3.3752404962515756</v>
      </c>
      <c r="D32" s="204">
        <v>28.860855891399446</v>
      </c>
      <c r="E32" s="204">
        <v>32.236096387651017</v>
      </c>
      <c r="F32" s="204">
        <v>67.763903612348983</v>
      </c>
      <c r="G32" s="151">
        <v>100</v>
      </c>
      <c r="J32" s="33"/>
      <c r="K32" s="33"/>
    </row>
    <row r="33" spans="2:11" ht="14.25" customHeight="1" x14ac:dyDescent="0.25">
      <c r="B33" s="148">
        <v>2002</v>
      </c>
      <c r="C33" s="204">
        <v>6.2165811265755639</v>
      </c>
      <c r="D33" s="204">
        <v>41.318988134411022</v>
      </c>
      <c r="E33" s="204">
        <v>47.535569260986584</v>
      </c>
      <c r="F33" s="204">
        <v>52.464430739013416</v>
      </c>
      <c r="G33" s="151">
        <v>100</v>
      </c>
      <c r="J33" s="33"/>
      <c r="K33" s="33"/>
    </row>
    <row r="34" spans="2:11" ht="14.25" customHeight="1" x14ac:dyDescent="0.25">
      <c r="B34" s="148">
        <v>2003</v>
      </c>
      <c r="C34" s="204">
        <v>5.7267949106933473</v>
      </c>
      <c r="D34" s="204">
        <v>39.922081088135421</v>
      </c>
      <c r="E34" s="204">
        <v>45.648875998828764</v>
      </c>
      <c r="F34" s="204">
        <v>54.351124001171236</v>
      </c>
      <c r="G34" s="151">
        <v>100</v>
      </c>
    </row>
    <row r="35" spans="2:11" ht="14.25" customHeight="1" x14ac:dyDescent="0.25">
      <c r="B35" s="148">
        <v>2004</v>
      </c>
      <c r="C35" s="204">
        <v>4.4983383536129393</v>
      </c>
      <c r="D35" s="204">
        <v>38.810198574569789</v>
      </c>
      <c r="E35" s="204">
        <v>43.308536928182733</v>
      </c>
      <c r="F35" s="204">
        <v>56.691463071817267</v>
      </c>
      <c r="G35" s="151">
        <v>100</v>
      </c>
    </row>
    <row r="36" spans="2:11" ht="14.25" customHeight="1" x14ac:dyDescent="0.25">
      <c r="B36" s="148">
        <v>2005</v>
      </c>
      <c r="C36" s="204">
        <v>4.4145176399789214</v>
      </c>
      <c r="D36" s="204">
        <v>36.835617731573763</v>
      </c>
      <c r="E36" s="204">
        <v>41.25013537155268</v>
      </c>
      <c r="F36" s="204">
        <v>58.74986462844732</v>
      </c>
      <c r="G36" s="151">
        <v>100</v>
      </c>
    </row>
    <row r="37" spans="2:11" ht="14.25" customHeight="1" x14ac:dyDescent="0.25">
      <c r="B37" s="148">
        <v>2006</v>
      </c>
      <c r="C37" s="204">
        <v>7.2439109939086981</v>
      </c>
      <c r="D37" s="204">
        <v>33.67410587760714</v>
      </c>
      <c r="E37" s="204">
        <v>40.918016871515832</v>
      </c>
      <c r="F37" s="204">
        <v>59.081983128484168</v>
      </c>
      <c r="G37" s="151">
        <v>100</v>
      </c>
    </row>
    <row r="38" spans="2:11" ht="14.25" customHeight="1" x14ac:dyDescent="0.25">
      <c r="B38" s="148">
        <v>2007</v>
      </c>
      <c r="C38" s="204">
        <v>6.2353328353484381</v>
      </c>
      <c r="D38" s="204">
        <v>31.678056651311636</v>
      </c>
      <c r="E38" s="204">
        <v>37.913389486660073</v>
      </c>
      <c r="F38" s="204">
        <v>62.086610513339927</v>
      </c>
      <c r="G38" s="151">
        <v>100</v>
      </c>
    </row>
    <row r="39" spans="2:11" ht="14.25" customHeight="1" x14ac:dyDescent="0.25">
      <c r="B39" s="148">
        <v>2008</v>
      </c>
      <c r="C39" s="204">
        <v>3.8071112574272856</v>
      </c>
      <c r="D39" s="204">
        <v>31.856854224903824</v>
      </c>
      <c r="E39" s="204">
        <v>35.663965482331108</v>
      </c>
      <c r="F39" s="204">
        <v>64.336034517668892</v>
      </c>
      <c r="G39" s="151">
        <v>100</v>
      </c>
    </row>
    <row r="40" spans="2:11" ht="14.25" customHeight="1" x14ac:dyDescent="0.25">
      <c r="B40" s="148">
        <v>2009</v>
      </c>
      <c r="C40" s="204">
        <v>3.9912118230183422</v>
      </c>
      <c r="D40" s="204">
        <v>27.47745572390534</v>
      </c>
      <c r="E40" s="204">
        <v>31.468667546923683</v>
      </c>
      <c r="F40" s="204">
        <v>68.531332453076317</v>
      </c>
      <c r="G40" s="151">
        <v>100</v>
      </c>
    </row>
    <row r="41" spans="2:11" ht="14.25" customHeight="1" x14ac:dyDescent="0.25">
      <c r="B41" s="148">
        <v>2010</v>
      </c>
      <c r="C41" s="204">
        <v>3.7861680243675861</v>
      </c>
      <c r="D41" s="204">
        <v>24.413519163568953</v>
      </c>
      <c r="E41" s="204">
        <v>28.19968718793654</v>
      </c>
      <c r="F41" s="204">
        <v>71.800312812063453</v>
      </c>
      <c r="G41" s="151">
        <v>100</v>
      </c>
    </row>
    <row r="42" spans="2:11" ht="14.25" customHeight="1" x14ac:dyDescent="0.25">
      <c r="B42" s="148">
        <v>2011</v>
      </c>
      <c r="C42" s="204">
        <v>4.8595074046601692</v>
      </c>
      <c r="D42" s="204">
        <v>23.326693254104395</v>
      </c>
      <c r="E42" s="204">
        <v>28.186200658764566</v>
      </c>
      <c r="F42" s="204">
        <v>71.813799341235438</v>
      </c>
      <c r="G42" s="151">
        <v>100</v>
      </c>
    </row>
    <row r="43" spans="2:11" ht="14.25" customHeight="1" x14ac:dyDescent="0.25">
      <c r="B43" s="148">
        <v>2012</v>
      </c>
      <c r="C43" s="204">
        <v>1.7358487362138206</v>
      </c>
      <c r="D43" s="204">
        <v>18.346364226827756</v>
      </c>
      <c r="E43" s="204">
        <v>20.082212963041577</v>
      </c>
      <c r="F43" s="204">
        <v>79.91778703695843</v>
      </c>
      <c r="G43" s="151">
        <v>100</v>
      </c>
    </row>
    <row r="44" spans="2:11" ht="14.25" customHeight="1" x14ac:dyDescent="0.25">
      <c r="B44" s="148">
        <v>2013</v>
      </c>
      <c r="C44" s="204">
        <v>2.200458529460557</v>
      </c>
      <c r="D44" s="204">
        <v>19.115008545180157</v>
      </c>
      <c r="E44" s="204">
        <v>21.315467074640715</v>
      </c>
      <c r="F44" s="204">
        <v>78.684532925359292</v>
      </c>
      <c r="G44" s="151">
        <v>100</v>
      </c>
    </row>
    <row r="45" spans="2:11" ht="14.25" customHeight="1" x14ac:dyDescent="0.25">
      <c r="B45" s="148">
        <v>2014</v>
      </c>
      <c r="C45" s="204">
        <v>1.9955989994219627</v>
      </c>
      <c r="D45" s="204">
        <v>18.668245654189551</v>
      </c>
      <c r="E45" s="204">
        <v>20.663844653611516</v>
      </c>
      <c r="F45" s="204">
        <v>79.33615534638848</v>
      </c>
      <c r="G45" s="151">
        <v>100</v>
      </c>
    </row>
    <row r="46" spans="2:11" ht="14.25" customHeight="1" x14ac:dyDescent="0.25">
      <c r="B46" s="148">
        <v>2015</v>
      </c>
      <c r="C46" s="204">
        <v>1.6406662249501085</v>
      </c>
      <c r="D46" s="204">
        <v>17.709048312417924</v>
      </c>
      <c r="E46" s="204">
        <v>19.34971453736803</v>
      </c>
      <c r="F46" s="204">
        <v>80.65028546263197</v>
      </c>
      <c r="G46" s="151">
        <v>100</v>
      </c>
    </row>
    <row r="47" spans="2:11" ht="14.25" customHeight="1" x14ac:dyDescent="0.25">
      <c r="B47" s="148">
        <v>2016</v>
      </c>
      <c r="C47" s="204">
        <v>1.62858797037106</v>
      </c>
      <c r="D47" s="204">
        <v>20.307102527847441</v>
      </c>
      <c r="E47" s="204">
        <v>21.935690498218502</v>
      </c>
      <c r="F47" s="204">
        <v>78.064309501781494</v>
      </c>
      <c r="G47" s="151">
        <v>100</v>
      </c>
      <c r="J47" s="33"/>
    </row>
    <row r="48" spans="2:11" ht="14.25" customHeight="1" x14ac:dyDescent="0.25">
      <c r="B48" s="148">
        <v>2017</v>
      </c>
      <c r="C48" s="204">
        <v>1.5477238796227946</v>
      </c>
      <c r="D48" s="204">
        <v>18.700882250319836</v>
      </c>
      <c r="E48" s="204">
        <v>20.24860612994263</v>
      </c>
      <c r="F48" s="204">
        <v>79.75139387005737</v>
      </c>
      <c r="G48" s="151">
        <v>100</v>
      </c>
      <c r="J48" s="33"/>
    </row>
    <row r="49" spans="2:10" ht="14.25" customHeight="1" x14ac:dyDescent="0.25">
      <c r="B49" s="148">
        <v>2018</v>
      </c>
      <c r="C49" s="204">
        <v>1.6260359336164851</v>
      </c>
      <c r="D49" s="204">
        <v>16.14260179709964</v>
      </c>
      <c r="E49" s="204">
        <v>17.768637730716126</v>
      </c>
      <c r="F49" s="204">
        <v>82.231362269283878</v>
      </c>
      <c r="G49" s="151">
        <v>100</v>
      </c>
      <c r="J49" s="33"/>
    </row>
    <row r="50" spans="2:10" ht="14.25" customHeight="1" x14ac:dyDescent="0.25">
      <c r="B50" s="148">
        <v>2019</v>
      </c>
      <c r="C50" s="204">
        <v>1.7734184012997962</v>
      </c>
      <c r="D50" s="204">
        <v>15.756955044157818</v>
      </c>
      <c r="E50" s="204">
        <v>17.530373445457613</v>
      </c>
      <c r="F50" s="204">
        <v>82.469626554542387</v>
      </c>
      <c r="G50" s="151">
        <v>100</v>
      </c>
      <c r="J50" s="33"/>
    </row>
    <row r="51" spans="2:10" ht="14.25" customHeight="1" x14ac:dyDescent="0.25">
      <c r="B51" s="153" t="s">
        <v>58</v>
      </c>
      <c r="C51" s="154"/>
      <c r="D51" s="154"/>
      <c r="E51" s="154"/>
      <c r="F51" s="154"/>
      <c r="G51" s="205"/>
      <c r="J51" s="33"/>
    </row>
    <row r="52" spans="2:10" ht="14.25" customHeight="1" x14ac:dyDescent="0.25">
      <c r="B52" s="148" t="s">
        <v>35</v>
      </c>
      <c r="C52" s="204">
        <v>21.663127464952179</v>
      </c>
      <c r="D52" s="204">
        <v>32.935544816524484</v>
      </c>
      <c r="E52" s="204">
        <v>54.598672281476667</v>
      </c>
      <c r="F52" s="204">
        <v>45.401327718523333</v>
      </c>
      <c r="G52" s="151">
        <v>100</v>
      </c>
    </row>
    <row r="53" spans="2:10" ht="14.25" customHeight="1" x14ac:dyDescent="0.25">
      <c r="B53" s="148">
        <v>1999</v>
      </c>
      <c r="C53" s="204">
        <v>21.186136204885514</v>
      </c>
      <c r="D53" s="204">
        <v>36.939860165568781</v>
      </c>
      <c r="E53" s="204">
        <v>58.125996370454295</v>
      </c>
      <c r="F53" s="204">
        <v>41.874003629545705</v>
      </c>
      <c r="G53" s="151">
        <v>100</v>
      </c>
    </row>
    <row r="54" spans="2:10" ht="14.25" customHeight="1" x14ac:dyDescent="0.25">
      <c r="B54" s="148" t="s">
        <v>36</v>
      </c>
      <c r="C54" s="204">
        <v>21.049477006390106</v>
      </c>
      <c r="D54" s="204">
        <v>39.134574173846651</v>
      </c>
      <c r="E54" s="204">
        <v>60.18405118023675</v>
      </c>
      <c r="F54" s="204">
        <v>39.81594881976325</v>
      </c>
      <c r="G54" s="151">
        <v>100</v>
      </c>
    </row>
    <row r="55" spans="2:10" ht="14.25" customHeight="1" x14ac:dyDescent="0.25">
      <c r="B55" s="148">
        <v>2002</v>
      </c>
      <c r="C55" s="204">
        <v>28.234571237363031</v>
      </c>
      <c r="D55" s="204">
        <v>41.743806562045577</v>
      </c>
      <c r="E55" s="204">
        <v>69.978377799408605</v>
      </c>
      <c r="F55" s="204">
        <v>30.021622200591391</v>
      </c>
      <c r="G55" s="151">
        <v>100</v>
      </c>
    </row>
    <row r="56" spans="2:10" ht="14.25" customHeight="1" x14ac:dyDescent="0.25">
      <c r="B56" s="148">
        <v>2003</v>
      </c>
      <c r="C56" s="204">
        <v>20.972091333325764</v>
      </c>
      <c r="D56" s="204">
        <v>37.532217592224633</v>
      </c>
      <c r="E56" s="204">
        <v>58.504308925550397</v>
      </c>
      <c r="F56" s="204">
        <v>41.495691074449603</v>
      </c>
      <c r="G56" s="151">
        <v>100</v>
      </c>
    </row>
    <row r="57" spans="2:10" ht="14.25" customHeight="1" x14ac:dyDescent="0.25">
      <c r="B57" s="148">
        <v>2004</v>
      </c>
      <c r="C57" s="204">
        <v>14.758003999987118</v>
      </c>
      <c r="D57" s="204">
        <v>40.857638139651726</v>
      </c>
      <c r="E57" s="204">
        <v>55.615642139638844</v>
      </c>
      <c r="F57" s="204">
        <v>44.384357860361156</v>
      </c>
      <c r="G57" s="151">
        <v>100</v>
      </c>
    </row>
    <row r="58" spans="2:10" ht="14.25" customHeight="1" x14ac:dyDescent="0.25">
      <c r="B58" s="148">
        <v>2005</v>
      </c>
      <c r="C58" s="204">
        <v>15.000680909695353</v>
      </c>
      <c r="D58" s="204">
        <v>34.431880993006658</v>
      </c>
      <c r="E58" s="204">
        <v>49.432561902702012</v>
      </c>
      <c r="F58" s="204">
        <v>50.567438097297988</v>
      </c>
      <c r="G58" s="151">
        <v>100</v>
      </c>
    </row>
    <row r="59" spans="2:10" ht="14.25" customHeight="1" x14ac:dyDescent="0.25">
      <c r="B59" s="148">
        <v>2006</v>
      </c>
      <c r="C59" s="204">
        <v>25.504516984506431</v>
      </c>
      <c r="D59" s="204">
        <v>33.662070422854697</v>
      </c>
      <c r="E59" s="204">
        <v>59.166587407361128</v>
      </c>
      <c r="F59" s="204">
        <v>40.833412592638872</v>
      </c>
      <c r="G59" s="151">
        <v>100</v>
      </c>
    </row>
    <row r="60" spans="2:10" ht="14.25" customHeight="1" x14ac:dyDescent="0.25">
      <c r="B60" s="148">
        <v>2007</v>
      </c>
      <c r="C60" s="204">
        <v>24.116147780573705</v>
      </c>
      <c r="D60" s="204">
        <v>31.024299779697081</v>
      </c>
      <c r="E60" s="204">
        <v>55.140447560270786</v>
      </c>
      <c r="F60" s="204">
        <v>44.859552439729214</v>
      </c>
      <c r="G60" s="151">
        <v>100</v>
      </c>
    </row>
    <row r="61" spans="2:10" ht="14.25" customHeight="1" x14ac:dyDescent="0.25">
      <c r="B61" s="148">
        <v>2008</v>
      </c>
      <c r="C61" s="204">
        <v>19.466085627464885</v>
      </c>
      <c r="D61" s="204">
        <v>33.888833359436546</v>
      </c>
      <c r="E61" s="204">
        <v>53.354918986901431</v>
      </c>
      <c r="F61" s="204">
        <v>46.645081013098569</v>
      </c>
      <c r="G61" s="151">
        <v>100</v>
      </c>
    </row>
    <row r="62" spans="2:10" ht="14.25" customHeight="1" x14ac:dyDescent="0.25">
      <c r="B62" s="148">
        <v>2009</v>
      </c>
      <c r="C62" s="204">
        <v>21.298789247673813</v>
      </c>
      <c r="D62" s="204">
        <v>34.297211707462196</v>
      </c>
      <c r="E62" s="204">
        <v>55.596000955136006</v>
      </c>
      <c r="F62" s="204">
        <v>44.403999044863994</v>
      </c>
      <c r="G62" s="151">
        <v>100</v>
      </c>
    </row>
    <row r="63" spans="2:10" ht="14.25" customHeight="1" x14ac:dyDescent="0.25">
      <c r="B63" s="148">
        <v>2010</v>
      </c>
      <c r="C63" s="204">
        <v>22.948108895734816</v>
      </c>
      <c r="D63" s="204">
        <v>31.07899770518911</v>
      </c>
      <c r="E63" s="204">
        <v>54.027106600923929</v>
      </c>
      <c r="F63" s="204">
        <v>45.972893399076071</v>
      </c>
      <c r="G63" s="151">
        <v>100</v>
      </c>
    </row>
    <row r="64" spans="2:10" ht="14.25" customHeight="1" x14ac:dyDescent="0.25">
      <c r="B64" s="148">
        <v>2011</v>
      </c>
      <c r="C64" s="204">
        <v>21.635120344382784</v>
      </c>
      <c r="D64" s="204">
        <v>28.042360044090799</v>
      </c>
      <c r="E64" s="204">
        <v>49.677480388473583</v>
      </c>
      <c r="F64" s="204">
        <v>50.322519611526417</v>
      </c>
      <c r="G64" s="151">
        <v>100</v>
      </c>
    </row>
    <row r="65" spans="2:7" ht="14.25" customHeight="1" x14ac:dyDescent="0.25">
      <c r="B65" s="148">
        <v>2012</v>
      </c>
      <c r="C65" s="204">
        <v>15.615421112404784</v>
      </c>
      <c r="D65" s="204">
        <v>32.210544795214091</v>
      </c>
      <c r="E65" s="204">
        <v>47.825965907618873</v>
      </c>
      <c r="F65" s="204">
        <v>52.174034092381127</v>
      </c>
      <c r="G65" s="151">
        <v>100</v>
      </c>
    </row>
    <row r="66" spans="2:7" ht="14.25" customHeight="1" x14ac:dyDescent="0.25">
      <c r="B66" s="148">
        <v>2013</v>
      </c>
      <c r="C66" s="204">
        <v>10.862717567264859</v>
      </c>
      <c r="D66" s="204">
        <v>27.044656953646463</v>
      </c>
      <c r="E66" s="204">
        <v>37.907374520911318</v>
      </c>
      <c r="F66" s="204">
        <v>62.092625479088682</v>
      </c>
      <c r="G66" s="151">
        <v>100</v>
      </c>
    </row>
    <row r="67" spans="2:7" ht="14.25" customHeight="1" x14ac:dyDescent="0.25">
      <c r="B67" s="148">
        <v>2014</v>
      </c>
      <c r="C67" s="204">
        <v>10.720059369566727</v>
      </c>
      <c r="D67" s="204">
        <v>26.310479964114258</v>
      </c>
      <c r="E67" s="204">
        <v>37.030539333680984</v>
      </c>
      <c r="F67" s="204">
        <v>62.969460666319016</v>
      </c>
      <c r="G67" s="151">
        <v>100</v>
      </c>
    </row>
    <row r="68" spans="2:7" ht="14.25" customHeight="1" x14ac:dyDescent="0.25">
      <c r="B68" s="148">
        <v>2015</v>
      </c>
      <c r="C68" s="204">
        <v>11.235979911993876</v>
      </c>
      <c r="D68" s="204">
        <v>26.468659880398022</v>
      </c>
      <c r="E68" s="204">
        <v>37.704639792391902</v>
      </c>
      <c r="F68" s="204">
        <v>62.295360207608098</v>
      </c>
      <c r="G68" s="151">
        <v>100</v>
      </c>
    </row>
    <row r="69" spans="2:7" ht="14.25" customHeight="1" x14ac:dyDescent="0.25">
      <c r="B69" s="155">
        <v>2016</v>
      </c>
      <c r="C69" s="206">
        <v>12.170886518781714</v>
      </c>
      <c r="D69" s="206">
        <v>27.547425804017962</v>
      </c>
      <c r="E69" s="206">
        <v>39.718312322799676</v>
      </c>
      <c r="F69" s="206">
        <v>60.281687677200324</v>
      </c>
      <c r="G69" s="161">
        <v>100</v>
      </c>
    </row>
    <row r="70" spans="2:7" ht="14.25" customHeight="1" x14ac:dyDescent="0.25">
      <c r="B70" s="155">
        <v>2017</v>
      </c>
      <c r="C70" s="206">
        <v>8.9703286651120244</v>
      </c>
      <c r="D70" s="206">
        <v>27.254338611386682</v>
      </c>
      <c r="E70" s="206">
        <v>36.224667276498707</v>
      </c>
      <c r="F70" s="206">
        <v>63.775332723501293</v>
      </c>
      <c r="G70" s="161">
        <v>100</v>
      </c>
    </row>
    <row r="71" spans="2:7" ht="14.25" customHeight="1" x14ac:dyDescent="0.25">
      <c r="B71" s="155">
        <v>2018</v>
      </c>
      <c r="C71" s="206">
        <v>10.019613864089859</v>
      </c>
      <c r="D71" s="206">
        <v>24.583087357423675</v>
      </c>
      <c r="E71" s="206">
        <v>34.602701221513534</v>
      </c>
      <c r="F71" s="206">
        <v>65.397298778486459</v>
      </c>
      <c r="G71" s="161">
        <v>100</v>
      </c>
    </row>
    <row r="72" spans="2:7" ht="14.25" customHeight="1" x14ac:dyDescent="0.25">
      <c r="B72" s="157">
        <v>2019</v>
      </c>
      <c r="C72" s="221">
        <v>7.7611715544177988</v>
      </c>
      <c r="D72" s="207">
        <v>25.646199600948687</v>
      </c>
      <c r="E72" s="207">
        <v>33.407371155366484</v>
      </c>
      <c r="F72" s="207">
        <v>66.592628844633509</v>
      </c>
      <c r="G72" s="208">
        <v>100</v>
      </c>
    </row>
    <row r="73" spans="2:7" s="119" customFormat="1" ht="12" customHeight="1" x14ac:dyDescent="0.25">
      <c r="B73" s="117" t="s">
        <v>128</v>
      </c>
      <c r="C73" s="117"/>
      <c r="D73" s="117"/>
      <c r="E73" s="117"/>
      <c r="F73" s="118"/>
      <c r="G73" s="118"/>
    </row>
    <row r="74" spans="2:7" s="119" customFormat="1" ht="12" customHeight="1" x14ac:dyDescent="0.25">
      <c r="B74" s="117" t="s">
        <v>155</v>
      </c>
      <c r="C74" s="117"/>
      <c r="D74" s="117"/>
      <c r="E74" s="117"/>
      <c r="F74" s="118"/>
      <c r="G74" s="120"/>
    </row>
    <row r="75" spans="2:7" s="119" customFormat="1" ht="12" customHeight="1" x14ac:dyDescent="0.25">
      <c r="B75" s="117" t="s">
        <v>129</v>
      </c>
      <c r="C75" s="117"/>
      <c r="D75" s="117"/>
      <c r="E75" s="117"/>
      <c r="F75" s="118"/>
      <c r="G75" s="118"/>
    </row>
    <row r="76" spans="2:7" x14ac:dyDescent="0.25">
      <c r="B76" s="87"/>
      <c r="C76" s="87"/>
      <c r="D76" s="87"/>
      <c r="E76" s="87"/>
      <c r="F76" s="87"/>
      <c r="G76" s="87"/>
    </row>
  </sheetData>
  <mergeCells count="2">
    <mergeCell ref="B3:G5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indicador ODS</vt:lpstr>
      <vt:lpstr>Cuadro_1</vt:lpstr>
      <vt:lpstr>Cuadro_2</vt:lpstr>
      <vt:lpstr>Cuadros_3</vt:lpstr>
      <vt:lpstr>Cuadros_4</vt:lpstr>
      <vt:lpstr>Cuadros_5</vt:lpstr>
      <vt:lpstr>CUADRO 6</vt:lpstr>
      <vt:lpstr>ANEXO_1_CUADRO_1</vt:lpstr>
      <vt:lpstr>ANEXO_1_CUADRO_2</vt:lpstr>
      <vt:lpstr>ANEXO_1_CUADRO_3</vt:lpstr>
      <vt:lpstr>ANEXO_1_CUADRO_4</vt:lpstr>
      <vt:lpstr>ANEXO_1_CUADRO_5</vt:lpstr>
      <vt:lpstr>ANEXO_2</vt:lpstr>
      <vt:lpstr>ANEXO_1_CUADRO_4!Área_de_impresión</vt:lpstr>
      <vt:lpstr>'CUADRO 6'!Área_de_impresión</vt:lpstr>
      <vt:lpstr>Cuadros_4!Área_de_impresión</vt:lpstr>
      <vt:lpstr>'indicador ODS'!Área_de_impresión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Manuel Brítez</dc:creator>
  <cp:lastModifiedBy>usuario</cp:lastModifiedBy>
  <cp:lastPrinted>2019-06-19T15:40:42Z</cp:lastPrinted>
  <dcterms:created xsi:type="dcterms:W3CDTF">2017-06-06T14:26:35Z</dcterms:created>
  <dcterms:modified xsi:type="dcterms:W3CDTF">2020-03-25T21:14:00Z</dcterms:modified>
</cp:coreProperties>
</file>